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Arkusz1" sheetId="1" r:id="rId1"/>
    <sheet name="Tabela Nr 1" sheetId="2" r:id="rId2"/>
  </sheets>
  <definedNames>
    <definedName name="_xlnm.Print_Area" localSheetId="0">'Arkusz1'!$A$1:$D$86</definedName>
  </definedNames>
  <calcPr fullCalcOnLoad="1"/>
</workbook>
</file>

<file path=xl/sharedStrings.xml><?xml version="1.0" encoding="utf-8"?>
<sst xmlns="http://schemas.openxmlformats.org/spreadsheetml/2006/main" count="203" uniqueCount="176">
  <si>
    <t>L.P.</t>
  </si>
  <si>
    <t>NR</t>
  </si>
  <si>
    <t>WARTOŚĆ 
DO UBEZPIECZENIA</t>
  </si>
  <si>
    <t>Budynki, budowle, wiaty - RAZEM</t>
  </si>
  <si>
    <t>I</t>
  </si>
  <si>
    <t>II</t>
  </si>
  <si>
    <t>Zbiorniki - RAZEM</t>
  </si>
  <si>
    <t>III</t>
  </si>
  <si>
    <t>IV</t>
  </si>
  <si>
    <t>V</t>
  </si>
  <si>
    <t>Urządzenia - RAZEM</t>
  </si>
  <si>
    <t>101-1048</t>
  </si>
  <si>
    <t>Stacja trafo</t>
  </si>
  <si>
    <t>103-1015</t>
  </si>
  <si>
    <t>103-1016</t>
  </si>
  <si>
    <t>Budynek stacji obsługi</t>
  </si>
  <si>
    <t>103-1017</t>
  </si>
  <si>
    <t>Budynek warsztatu rzemiosł</t>
  </si>
  <si>
    <t>103-1093</t>
  </si>
  <si>
    <t>103-1095</t>
  </si>
  <si>
    <t>Budynek pomocniczy</t>
  </si>
  <si>
    <t>103-3293</t>
  </si>
  <si>
    <t>Budynek stacji paliw</t>
  </si>
  <si>
    <t>105-1010</t>
  </si>
  <si>
    <t>Budynek administracyjny</t>
  </si>
  <si>
    <t>105-1011</t>
  </si>
  <si>
    <t>Budynek dyspozytorni</t>
  </si>
  <si>
    <t>105-1012</t>
  </si>
  <si>
    <t>Budynek portierni</t>
  </si>
  <si>
    <t>109-1094</t>
  </si>
  <si>
    <t>Budynek stołówki z przewiązką</t>
  </si>
  <si>
    <t>291-3343</t>
  </si>
  <si>
    <t xml:space="preserve">Pylony reklamowe i maszty flagowe </t>
  </si>
  <si>
    <t>104-3302</t>
  </si>
  <si>
    <t xml:space="preserve">Zbiornik paliwa </t>
  </si>
  <si>
    <t>104-3303</t>
  </si>
  <si>
    <t>104-3304</t>
  </si>
  <si>
    <t>Zbiornik płynu do chłodnic</t>
  </si>
  <si>
    <t>449-3295</t>
  </si>
  <si>
    <t xml:space="preserve">Instalacja paliwowa </t>
  </si>
  <si>
    <t>611-3305</t>
  </si>
  <si>
    <t>Ochrona katodowa / instal. ochrony zbiorników paliwa /</t>
  </si>
  <si>
    <t>623-3309</t>
  </si>
  <si>
    <t>624-2592</t>
  </si>
  <si>
    <t>Instalacja alarmowa p.poż.</t>
  </si>
  <si>
    <t>444-3358</t>
  </si>
  <si>
    <t>Sprężarka RS-22 ze zbiornikiem KP 2000-11</t>
  </si>
  <si>
    <t>444-3506</t>
  </si>
  <si>
    <t>Agregat sprężarkowy INGERSOL</t>
  </si>
  <si>
    <t>449-3386</t>
  </si>
  <si>
    <t xml:space="preserve">Zespół urządzeń do wymiany olejów </t>
  </si>
  <si>
    <t>449-3296</t>
  </si>
  <si>
    <t>Automat do tankowania HECTRONIC</t>
  </si>
  <si>
    <t>449-3297</t>
  </si>
  <si>
    <t xml:space="preserve">Dystrybutor paliwa </t>
  </si>
  <si>
    <t>449-3298</t>
  </si>
  <si>
    <t>449-3299</t>
  </si>
  <si>
    <t>449-3300</t>
  </si>
  <si>
    <t>658-3394</t>
  </si>
  <si>
    <t>641-3384,3385</t>
  </si>
  <si>
    <t xml:space="preserve">Podnośnik samochodowy (2 kpl. - 12 szt.) </t>
  </si>
  <si>
    <t>Myjnia samochodowa nadwoziowa oraz myjnia podwoziowa</t>
  </si>
  <si>
    <t xml:space="preserve">Zapasy magazynowe </t>
  </si>
  <si>
    <t>Gotówka w transporcie</t>
  </si>
  <si>
    <t>Inne - RAZEM</t>
  </si>
  <si>
    <t xml:space="preserve">Budynek warsztatu napraw głównych </t>
  </si>
  <si>
    <t>664-3540</t>
  </si>
  <si>
    <t>Uniwersalna linia diagnostyczna</t>
  </si>
  <si>
    <t>664-3541</t>
  </si>
  <si>
    <t>Urządzenie diagnostyczne PROGEO</t>
  </si>
  <si>
    <t>109-3294</t>
  </si>
  <si>
    <t>Wiata - zadaszenie dla dystrybutorów paliwa</t>
  </si>
  <si>
    <t>Bilety w punkcie sprzedaży (Plac Ratuszowy)</t>
  </si>
  <si>
    <t>Gotówka w punkcie sprzedaży (Plac Ratuszowy)</t>
  </si>
  <si>
    <t>104-2207</t>
  </si>
  <si>
    <t>104-1018</t>
  </si>
  <si>
    <t>Zbiornik p.pożarowy</t>
  </si>
  <si>
    <t>104-2858</t>
  </si>
  <si>
    <t>Zbiornik stalowy sprężonego powietrza</t>
  </si>
  <si>
    <t>623-3661</t>
  </si>
  <si>
    <t>System nadzoru telewizyjnego  (Kasy biletowe)</t>
  </si>
  <si>
    <t>Zespół urządzeń do recyklingu wody KARENOWA III  (myjnia)</t>
  </si>
  <si>
    <t>Instalacje, systemy - RAZEM</t>
  </si>
  <si>
    <t>Budynek magazyny i garaże</t>
  </si>
  <si>
    <t>System nadzoru telewizyjnego  (Zajezdnia)</t>
  </si>
  <si>
    <t>444-3725</t>
  </si>
  <si>
    <t>Sprężarka Ingersoll Rand</t>
  </si>
  <si>
    <t>641-3728</t>
  </si>
  <si>
    <t>641-3724</t>
  </si>
  <si>
    <t>Podnośnik nożycowy ITECO IM 5980</t>
  </si>
  <si>
    <t>Sprężarki - RAZEM</t>
  </si>
  <si>
    <t>Budynek myjni i linii OC</t>
  </si>
  <si>
    <t>Budynek pneumatyki</t>
  </si>
  <si>
    <t xml:space="preserve">   104-1092   </t>
  </si>
  <si>
    <t>109-3787</t>
  </si>
  <si>
    <t>109-3788</t>
  </si>
  <si>
    <t xml:space="preserve">                                                                      Załącznik Nr 11</t>
  </si>
  <si>
    <r>
      <t xml:space="preserve">WYKAZ MAJĄTKU ZGŁASZANEGO DO UBEZPIECZENIA
</t>
    </r>
    <r>
      <rPr>
        <b/>
        <sz val="9"/>
        <color indexed="30"/>
        <rFont val="Czcionka tekstu podstawowego"/>
        <family val="0"/>
      </rPr>
      <t>(stan aktualny na dzień 02.10.2017r.)</t>
    </r>
  </si>
  <si>
    <t xml:space="preserve">                                                                      do Umowy Nr DO-…../U/17/DZP</t>
  </si>
  <si>
    <t>Mienie pracownicze (300 os. x 100 zł)</t>
  </si>
  <si>
    <t>Obiekt socjalny dla kierowców - ul. Babiogórska</t>
  </si>
  <si>
    <t>Obiekt socjalny dla kierowców - ul. Budowlanych</t>
  </si>
  <si>
    <t xml:space="preserve">Automat do sprzedaży biletów   (19 szt.)     </t>
  </si>
  <si>
    <t>Podnośnik samochodowy ST 1075-FSF (6 szt.)</t>
  </si>
  <si>
    <t>Bilety w kasie głównej (ul. Długa)</t>
  </si>
  <si>
    <t>Bilety w punkcie sprzedaży (ul. Piastowska)</t>
  </si>
  <si>
    <t>Gotówka w kasie głównej (ul. Długa)</t>
  </si>
  <si>
    <t xml:space="preserve">Gotówka w kasach biletowych (ul. Sukiennicza) </t>
  </si>
  <si>
    <t>Gotówka w punkcie sprzedaży (ul. Piastowska)</t>
  </si>
  <si>
    <t>Gotówka w automatach biletowych (19 szt.)</t>
  </si>
  <si>
    <t>Szyby z folią antywłamaniową (pkt sprzedaży przy ul. Piastowskiej)</t>
  </si>
  <si>
    <t>548-3644-3660,
3722, 3733</t>
  </si>
  <si>
    <t>659-3391, 3392</t>
  </si>
  <si>
    <t xml:space="preserve">Bilety w kasie biletowej (ul. Sukiennicza) </t>
  </si>
  <si>
    <t xml:space="preserve">VI </t>
  </si>
  <si>
    <t>Środki transportu (suma gwarancyjna)</t>
  </si>
  <si>
    <t>1. Sprzęt elektroniczny biurowy stacjonarny</t>
  </si>
  <si>
    <t>nr</t>
  </si>
  <si>
    <t>data produkcji</t>
  </si>
  <si>
    <t>2. Sprzęt elektroniczny alarmowy stacjonarny</t>
  </si>
  <si>
    <t>624-25921</t>
  </si>
  <si>
    <t>Zespół urządzeń do wymiany olejów</t>
  </si>
  <si>
    <t>Automaty biletowe (17 szt.)</t>
  </si>
  <si>
    <t>548-3644 do 3660</t>
  </si>
  <si>
    <t xml:space="preserve">548-3722 </t>
  </si>
  <si>
    <t>Automaty biletowe (1 szt.)</t>
  </si>
  <si>
    <t>548-3723</t>
  </si>
  <si>
    <t>5. Sprzęt elektroniczny automatyki pomiarowo-przemysłowej przenośny</t>
  </si>
  <si>
    <t>Centrala telefoniczna</t>
  </si>
  <si>
    <t>Aparaty telefoniczne</t>
  </si>
  <si>
    <t>Telefony komórkowe</t>
  </si>
  <si>
    <t>626-30765</t>
  </si>
  <si>
    <t>1996-2017</t>
  </si>
  <si>
    <t>Sieć komputerowa z osprzętem</t>
  </si>
  <si>
    <t>626-0002</t>
  </si>
  <si>
    <t>Komputery, monitory, zasilacze, drukarki, serwer</t>
  </si>
  <si>
    <t>Pozostałe środki niskocenne - komputery, monitory, drukarki, urz.wielofunkcyjne</t>
  </si>
  <si>
    <t>Laptopy, tablety</t>
  </si>
  <si>
    <t>626-0007</t>
  </si>
  <si>
    <t>2015-2016</t>
  </si>
  <si>
    <t>2005-2017</t>
  </si>
  <si>
    <t>1993-2017</t>
  </si>
  <si>
    <t>wartość księgowa brutto</t>
  </si>
  <si>
    <t>491-2532</t>
  </si>
  <si>
    <t>491-2589</t>
  </si>
  <si>
    <t>491-2977 do 491-2982</t>
  </si>
  <si>
    <t>491-3075 do 491-3092</t>
  </si>
  <si>
    <t>491-3223 do 491-3315</t>
  </si>
  <si>
    <t>491-3360 do 491-3383</t>
  </si>
  <si>
    <t>491-3464 do 491-3500</t>
  </si>
  <si>
    <t>491-3618 do 491-3640</t>
  </si>
  <si>
    <t>491-3641 do 491-3688</t>
  </si>
  <si>
    <t>491-3704 do 491-3802</t>
  </si>
  <si>
    <t>491-0001 do 491-0302</t>
  </si>
  <si>
    <t>Urzadzenie do szczytywania danych z tachografu</t>
  </si>
  <si>
    <t>491-0299</t>
  </si>
  <si>
    <t>491-0030,491-0040, 491-0298</t>
  </si>
  <si>
    <t>Poz. zał. nr 11</t>
  </si>
  <si>
    <t>Nazwa</t>
  </si>
  <si>
    <t>4. Sprzęt elektroniczny biurowy przenośny</t>
  </si>
  <si>
    <t>3. Sprzęt elektroniczny automatyki pomiarowo-przemysłowej stacjonarny</t>
  </si>
  <si>
    <t>OPIS</t>
  </si>
  <si>
    <t xml:space="preserve">Sprzęt elektroniczny - RAZEM (patrz Tabela Nr 1) </t>
  </si>
  <si>
    <t xml:space="preserve">VII </t>
  </si>
  <si>
    <t>ŁĄCZNIE  / I - VII /</t>
  </si>
  <si>
    <t>VIII</t>
  </si>
  <si>
    <t>OGÓŁEM  / I - VIII /</t>
  </si>
  <si>
    <t>IV/3</t>
  </si>
  <si>
    <t>IV/4</t>
  </si>
  <si>
    <t>IV/5</t>
  </si>
  <si>
    <t>V/1</t>
  </si>
  <si>
    <t>V/6</t>
  </si>
  <si>
    <t>V/7</t>
  </si>
  <si>
    <t>V/13</t>
  </si>
  <si>
    <t>V/14</t>
  </si>
  <si>
    <t>Tabela Nr 1
do Załącznika Nr 11
do Umowy Nr DO-…../U/17/DZP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</si>
</sst>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3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2"/>
      <color indexed="30"/>
      <name val="Czcionka tekstu podstawowego"/>
      <family val="0"/>
    </font>
    <font>
      <b/>
      <sz val="11"/>
      <color indexed="3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2"/>
      <color rgb="FF0070C0"/>
      <name val="Czcionka tekstu podstawowego"/>
      <family val="0"/>
    </font>
    <font>
      <b/>
      <sz val="11"/>
      <color rgb="FF0070C0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4" fontId="44" fillId="0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4" fontId="47" fillId="34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4" fillId="3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44" fillId="35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39" fillId="0" borderId="0" xfId="0" applyFont="1" applyAlignment="1">
      <alignment/>
    </xf>
    <xf numFmtId="0" fontId="47" fillId="36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/>
    </xf>
    <xf numFmtId="0" fontId="39" fillId="36" borderId="10" xfId="0" applyFont="1" applyFill="1" applyBorder="1" applyAlignment="1">
      <alignment/>
    </xf>
    <xf numFmtId="4" fontId="39" fillId="36" borderId="10" xfId="0" applyNumberFormat="1" applyFont="1" applyFill="1" applyBorder="1" applyAlignment="1">
      <alignment/>
    </xf>
    <xf numFmtId="4" fontId="48" fillId="36" borderId="10" xfId="0" applyNumberFormat="1" applyFont="1" applyFill="1" applyBorder="1" applyAlignment="1">
      <alignment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4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9" fillId="34" borderId="13" xfId="0" applyFont="1" applyFill="1" applyBorder="1" applyAlignment="1">
      <alignment horizontal="center" vertical="center"/>
    </xf>
    <xf numFmtId="0" fontId="44" fillId="0" borderId="14" xfId="0" applyFont="1" applyBorder="1" applyAlignment="1">
      <alignment vertical="top" wrapText="1"/>
    </xf>
    <xf numFmtId="0" fontId="47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5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4" fillId="0" borderId="17" xfId="0" applyFont="1" applyBorder="1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4" fillId="0" borderId="15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7" fillId="34" borderId="0" xfId="0" applyFont="1" applyFill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4"/>
  <sheetViews>
    <sheetView tabSelected="1" view="pageBreakPreview" zoomScale="115" zoomScaleSheetLayoutView="115" zoomScalePageLayoutView="0" workbookViewId="0" topLeftCell="A1">
      <selection activeCell="A5" sqref="A5:D5"/>
    </sheetView>
  </sheetViews>
  <sheetFormatPr defaultColWidth="8.796875" defaultRowHeight="14.25"/>
  <cols>
    <col min="1" max="1" width="4.3984375" style="0" customWidth="1"/>
    <col min="2" max="2" width="16.69921875" style="0" customWidth="1"/>
    <col min="3" max="3" width="49.09765625" style="0" customWidth="1"/>
    <col min="4" max="4" width="15" style="0" customWidth="1"/>
    <col min="6" max="6" width="11.69921875" style="0" bestFit="1" customWidth="1"/>
  </cols>
  <sheetData>
    <row r="2" spans="3:4" ht="14.25">
      <c r="C2" s="48" t="s">
        <v>96</v>
      </c>
      <c r="D2" s="48"/>
    </row>
    <row r="3" spans="3:4" ht="14.25">
      <c r="C3" s="48" t="s">
        <v>98</v>
      </c>
      <c r="D3" s="48"/>
    </row>
    <row r="4" ht="9" customHeight="1"/>
    <row r="5" spans="1:4" ht="29.25" customHeight="1">
      <c r="A5" s="49" t="s">
        <v>97</v>
      </c>
      <c r="B5" s="50"/>
      <c r="C5" s="50"/>
      <c r="D5" s="50"/>
    </row>
    <row r="6" ht="10.5" customHeight="1"/>
    <row r="7" spans="1:5" s="15" customFormat="1" ht="24" customHeight="1">
      <c r="A7" s="17" t="s">
        <v>0</v>
      </c>
      <c r="B7" s="17" t="s">
        <v>1</v>
      </c>
      <c r="C7" s="17" t="s">
        <v>161</v>
      </c>
      <c r="D7" s="17" t="s">
        <v>2</v>
      </c>
      <c r="E7" s="14"/>
    </row>
    <row r="8" spans="1:4" ht="15" customHeight="1">
      <c r="A8" s="16">
        <v>1</v>
      </c>
      <c r="B8" s="3" t="s">
        <v>11</v>
      </c>
      <c r="C8" s="4" t="s">
        <v>12</v>
      </c>
      <c r="D8" s="5">
        <v>35056.31</v>
      </c>
    </row>
    <row r="9" spans="1:4" ht="15" customHeight="1">
      <c r="A9" s="16">
        <v>2</v>
      </c>
      <c r="B9" s="3" t="s">
        <v>13</v>
      </c>
      <c r="C9" s="4" t="s">
        <v>91</v>
      </c>
      <c r="D9" s="5">
        <v>1323034.84</v>
      </c>
    </row>
    <row r="10" spans="1:4" ht="15" customHeight="1">
      <c r="A10" s="16">
        <v>3</v>
      </c>
      <c r="B10" s="3" t="s">
        <v>14</v>
      </c>
      <c r="C10" s="4" t="s">
        <v>15</v>
      </c>
      <c r="D10" s="5">
        <v>1862865.91</v>
      </c>
    </row>
    <row r="11" spans="1:4" ht="15" customHeight="1">
      <c r="A11" s="16">
        <v>4</v>
      </c>
      <c r="B11" s="3" t="s">
        <v>16</v>
      </c>
      <c r="C11" s="4" t="s">
        <v>17</v>
      </c>
      <c r="D11" s="5">
        <v>247803.54</v>
      </c>
    </row>
    <row r="12" spans="1:4" ht="15" customHeight="1">
      <c r="A12" s="16">
        <v>5</v>
      </c>
      <c r="B12" s="3" t="s">
        <v>18</v>
      </c>
      <c r="C12" s="4" t="s">
        <v>65</v>
      </c>
      <c r="D12" s="5">
        <v>1131870.4</v>
      </c>
    </row>
    <row r="13" spans="1:4" ht="15" customHeight="1">
      <c r="A13" s="16">
        <v>6</v>
      </c>
      <c r="B13" s="3" t="s">
        <v>19</v>
      </c>
      <c r="C13" s="4" t="s">
        <v>20</v>
      </c>
      <c r="D13" s="5">
        <v>2759430.07</v>
      </c>
    </row>
    <row r="14" spans="1:4" ht="15" customHeight="1">
      <c r="A14" s="16">
        <v>7</v>
      </c>
      <c r="B14" s="3" t="s">
        <v>21</v>
      </c>
      <c r="C14" s="4" t="s">
        <v>22</v>
      </c>
      <c r="D14" s="5">
        <v>273265.42</v>
      </c>
    </row>
    <row r="15" spans="1:4" ht="15" customHeight="1">
      <c r="A15" s="16">
        <v>8</v>
      </c>
      <c r="B15" s="3" t="s">
        <v>93</v>
      </c>
      <c r="C15" s="4" t="s">
        <v>83</v>
      </c>
      <c r="D15" s="5">
        <v>218948.43</v>
      </c>
    </row>
    <row r="16" spans="1:4" ht="15" customHeight="1">
      <c r="A16" s="16">
        <v>9</v>
      </c>
      <c r="B16" s="3" t="s">
        <v>74</v>
      </c>
      <c r="C16" s="4" t="s">
        <v>92</v>
      </c>
      <c r="D16" s="5">
        <v>295533.8</v>
      </c>
    </row>
    <row r="17" spans="1:4" ht="15" customHeight="1">
      <c r="A17" s="16">
        <v>10</v>
      </c>
      <c r="B17" s="3" t="s">
        <v>23</v>
      </c>
      <c r="C17" s="4" t="s">
        <v>24</v>
      </c>
      <c r="D17" s="5">
        <v>732193.39</v>
      </c>
    </row>
    <row r="18" spans="1:4" ht="15" customHeight="1">
      <c r="A18" s="16">
        <v>11</v>
      </c>
      <c r="B18" s="3" t="s">
        <v>25</v>
      </c>
      <c r="C18" s="4" t="s">
        <v>26</v>
      </c>
      <c r="D18" s="5">
        <v>84580.35</v>
      </c>
    </row>
    <row r="19" spans="1:4" ht="15" customHeight="1">
      <c r="A19" s="16">
        <v>12</v>
      </c>
      <c r="B19" s="3" t="s">
        <v>27</v>
      </c>
      <c r="C19" s="4" t="s">
        <v>28</v>
      </c>
      <c r="D19" s="5">
        <v>9426.13</v>
      </c>
    </row>
    <row r="20" spans="1:4" ht="15" customHeight="1">
      <c r="A20" s="16">
        <v>13</v>
      </c>
      <c r="B20" s="3" t="s">
        <v>29</v>
      </c>
      <c r="C20" s="4" t="s">
        <v>30</v>
      </c>
      <c r="D20" s="5">
        <v>186947.11</v>
      </c>
    </row>
    <row r="21" spans="1:4" ht="15" customHeight="1">
      <c r="A21" s="16">
        <v>14</v>
      </c>
      <c r="B21" s="3" t="s">
        <v>70</v>
      </c>
      <c r="C21" s="4" t="s">
        <v>71</v>
      </c>
      <c r="D21" s="5">
        <v>119422.95</v>
      </c>
    </row>
    <row r="22" spans="1:4" ht="15" customHeight="1">
      <c r="A22" s="16">
        <v>15</v>
      </c>
      <c r="B22" s="3" t="s">
        <v>94</v>
      </c>
      <c r="C22" s="4" t="s">
        <v>100</v>
      </c>
      <c r="D22" s="5">
        <v>260114.25</v>
      </c>
    </row>
    <row r="23" spans="1:4" ht="15" customHeight="1">
      <c r="A23" s="16">
        <v>16</v>
      </c>
      <c r="B23" s="3" t="s">
        <v>95</v>
      </c>
      <c r="C23" s="4" t="s">
        <v>101</v>
      </c>
      <c r="D23" s="5">
        <v>204971.11</v>
      </c>
    </row>
    <row r="24" spans="1:4" ht="15" customHeight="1">
      <c r="A24" s="16">
        <v>17</v>
      </c>
      <c r="B24" s="3" t="s">
        <v>31</v>
      </c>
      <c r="C24" s="4" t="s">
        <v>32</v>
      </c>
      <c r="D24" s="5">
        <v>58968.1</v>
      </c>
    </row>
    <row r="25" spans="1:4" ht="18" customHeight="1">
      <c r="A25" s="18" t="s">
        <v>4</v>
      </c>
      <c r="B25" s="41" t="s">
        <v>3</v>
      </c>
      <c r="C25" s="46"/>
      <c r="D25" s="19">
        <f>SUM(D8:D24)</f>
        <v>9804432.109999998</v>
      </c>
    </row>
    <row r="26" spans="1:4" ht="15" customHeight="1">
      <c r="A26" s="16">
        <v>1</v>
      </c>
      <c r="B26" s="3" t="s">
        <v>75</v>
      </c>
      <c r="C26" s="4" t="s">
        <v>76</v>
      </c>
      <c r="D26" s="5">
        <v>12643.02</v>
      </c>
    </row>
    <row r="27" spans="1:4" ht="15" customHeight="1">
      <c r="A27" s="16">
        <v>2</v>
      </c>
      <c r="B27" s="3" t="s">
        <v>77</v>
      </c>
      <c r="C27" s="4" t="s">
        <v>78</v>
      </c>
      <c r="D27" s="5">
        <v>11.91</v>
      </c>
    </row>
    <row r="28" spans="1:4" ht="15" customHeight="1">
      <c r="A28" s="16">
        <v>3</v>
      </c>
      <c r="B28" s="3" t="s">
        <v>33</v>
      </c>
      <c r="C28" s="4" t="s">
        <v>34</v>
      </c>
      <c r="D28" s="5">
        <v>64200</v>
      </c>
    </row>
    <row r="29" spans="1:4" ht="15" customHeight="1">
      <c r="A29" s="16">
        <v>4</v>
      </c>
      <c r="B29" s="3" t="s">
        <v>35</v>
      </c>
      <c r="C29" s="4" t="s">
        <v>34</v>
      </c>
      <c r="D29" s="5">
        <v>64200</v>
      </c>
    </row>
    <row r="30" spans="1:4" ht="15" customHeight="1">
      <c r="A30" s="16">
        <v>5</v>
      </c>
      <c r="B30" s="3" t="s">
        <v>36</v>
      </c>
      <c r="C30" s="4" t="s">
        <v>37</v>
      </c>
      <c r="D30" s="5">
        <v>35000</v>
      </c>
    </row>
    <row r="31" spans="1:4" ht="18" customHeight="1">
      <c r="A31" s="18" t="s">
        <v>5</v>
      </c>
      <c r="B31" s="41" t="s">
        <v>6</v>
      </c>
      <c r="C31" s="43"/>
      <c r="D31" s="19">
        <f>SUM(D26:D30)</f>
        <v>176054.93</v>
      </c>
    </row>
    <row r="32" spans="1:4" ht="18" customHeight="1">
      <c r="A32" s="40" t="s">
        <v>7</v>
      </c>
      <c r="B32" s="41" t="s">
        <v>162</v>
      </c>
      <c r="C32" s="43"/>
      <c r="D32" s="19">
        <v>3467180.17</v>
      </c>
    </row>
    <row r="33" spans="1:4" ht="15" customHeight="1">
      <c r="A33" s="16">
        <v>1</v>
      </c>
      <c r="B33" s="3" t="s">
        <v>38</v>
      </c>
      <c r="C33" s="4" t="s">
        <v>39</v>
      </c>
      <c r="D33" s="5">
        <v>375100.85</v>
      </c>
    </row>
    <row r="34" spans="1:4" ht="15" customHeight="1">
      <c r="A34" s="16">
        <v>2</v>
      </c>
      <c r="B34" s="3" t="s">
        <v>40</v>
      </c>
      <c r="C34" s="4" t="s">
        <v>41</v>
      </c>
      <c r="D34" s="5">
        <v>19500</v>
      </c>
    </row>
    <row r="35" spans="1:4" ht="15" customHeight="1">
      <c r="A35" s="16">
        <v>3</v>
      </c>
      <c r="B35" s="3" t="s">
        <v>42</v>
      </c>
      <c r="C35" s="7" t="s">
        <v>84</v>
      </c>
      <c r="D35" s="8">
        <v>58705</v>
      </c>
    </row>
    <row r="36" spans="1:4" ht="15" customHeight="1">
      <c r="A36" s="16">
        <v>4</v>
      </c>
      <c r="B36" s="3" t="s">
        <v>79</v>
      </c>
      <c r="C36" s="7" t="s">
        <v>80</v>
      </c>
      <c r="D36" s="8">
        <v>13940</v>
      </c>
    </row>
    <row r="37" spans="1:4" ht="15" customHeight="1">
      <c r="A37" s="16">
        <v>5</v>
      </c>
      <c r="B37" s="3" t="s">
        <v>43</v>
      </c>
      <c r="C37" s="7" t="s">
        <v>44</v>
      </c>
      <c r="D37" s="8">
        <v>21604.97</v>
      </c>
    </row>
    <row r="38" spans="1:4" ht="18" customHeight="1">
      <c r="A38" s="40" t="s">
        <v>8</v>
      </c>
      <c r="B38" s="41" t="s">
        <v>82</v>
      </c>
      <c r="C38" s="41"/>
      <c r="D38" s="19">
        <f>SUM(D33:D37)</f>
        <v>488850.81999999995</v>
      </c>
    </row>
    <row r="39" spans="1:4" ht="15" customHeight="1">
      <c r="A39" s="16">
        <v>1</v>
      </c>
      <c r="B39" s="6" t="s">
        <v>45</v>
      </c>
      <c r="C39" s="7" t="s">
        <v>46</v>
      </c>
      <c r="D39" s="8">
        <v>38647</v>
      </c>
    </row>
    <row r="40" spans="1:4" ht="15" customHeight="1">
      <c r="A40" s="16">
        <v>2</v>
      </c>
      <c r="B40" s="3" t="s">
        <v>47</v>
      </c>
      <c r="C40" s="4" t="s">
        <v>48</v>
      </c>
      <c r="D40" s="5">
        <v>58989</v>
      </c>
    </row>
    <row r="41" spans="1:4" ht="15" customHeight="1">
      <c r="A41" s="16">
        <v>3</v>
      </c>
      <c r="B41" s="3" t="s">
        <v>85</v>
      </c>
      <c r="C41" s="4" t="s">
        <v>86</v>
      </c>
      <c r="D41" s="5">
        <v>99996</v>
      </c>
    </row>
    <row r="42" spans="1:4" ht="18" customHeight="1">
      <c r="A42" s="40" t="s">
        <v>9</v>
      </c>
      <c r="B42" s="41" t="s">
        <v>90</v>
      </c>
      <c r="C42" s="41"/>
      <c r="D42" s="19">
        <f>SUM(D39:D41)</f>
        <v>197632</v>
      </c>
    </row>
    <row r="43" spans="1:4" ht="15" customHeight="1">
      <c r="A43" s="16">
        <v>1</v>
      </c>
      <c r="B43" s="6" t="s">
        <v>51</v>
      </c>
      <c r="C43" s="7" t="s">
        <v>52</v>
      </c>
      <c r="D43" s="8">
        <v>67343</v>
      </c>
    </row>
    <row r="44" spans="1:4" ht="15" customHeight="1">
      <c r="A44" s="16">
        <v>2</v>
      </c>
      <c r="B44" s="3" t="s">
        <v>53</v>
      </c>
      <c r="C44" s="4" t="s">
        <v>54</v>
      </c>
      <c r="D44" s="5">
        <v>34363</v>
      </c>
    </row>
    <row r="45" spans="1:4" ht="15" customHeight="1">
      <c r="A45" s="16">
        <v>3</v>
      </c>
      <c r="B45" s="3" t="s">
        <v>55</v>
      </c>
      <c r="C45" s="4" t="s">
        <v>54</v>
      </c>
      <c r="D45" s="5">
        <v>34363</v>
      </c>
    </row>
    <row r="46" spans="1:4" ht="15" customHeight="1">
      <c r="A46" s="16">
        <v>4</v>
      </c>
      <c r="B46" s="3" t="s">
        <v>56</v>
      </c>
      <c r="C46" s="4" t="s">
        <v>54</v>
      </c>
      <c r="D46" s="5">
        <v>34363</v>
      </c>
    </row>
    <row r="47" spans="1:4" ht="15" customHeight="1">
      <c r="A47" s="16">
        <v>5</v>
      </c>
      <c r="B47" s="3" t="s">
        <v>57</v>
      </c>
      <c r="C47" s="4" t="s">
        <v>54</v>
      </c>
      <c r="D47" s="5">
        <v>34363</v>
      </c>
    </row>
    <row r="48" spans="1:4" ht="15" customHeight="1">
      <c r="A48" s="16">
        <v>6</v>
      </c>
      <c r="B48" s="3" t="s">
        <v>49</v>
      </c>
      <c r="C48" s="7" t="s">
        <v>50</v>
      </c>
      <c r="D48" s="8">
        <v>138873</v>
      </c>
    </row>
    <row r="49" spans="1:4" ht="29.25" customHeight="1">
      <c r="A49" s="16">
        <v>7</v>
      </c>
      <c r="B49" s="12" t="s">
        <v>111</v>
      </c>
      <c r="C49" s="7" t="s">
        <v>102</v>
      </c>
      <c r="D49" s="8">
        <v>2155727.98</v>
      </c>
    </row>
    <row r="50" spans="1:4" ht="15" customHeight="1">
      <c r="A50" s="16">
        <v>8</v>
      </c>
      <c r="B50" s="3" t="s">
        <v>59</v>
      </c>
      <c r="C50" s="4" t="s">
        <v>60</v>
      </c>
      <c r="D50" s="5">
        <v>160000</v>
      </c>
    </row>
    <row r="51" spans="1:13" ht="15" customHeight="1">
      <c r="A51" s="16">
        <v>9</v>
      </c>
      <c r="B51" s="3" t="s">
        <v>88</v>
      </c>
      <c r="C51" s="4" t="s">
        <v>103</v>
      </c>
      <c r="D51" s="5">
        <v>94900</v>
      </c>
      <c r="F51" s="10"/>
      <c r="M51" s="13"/>
    </row>
    <row r="52" spans="1:6" ht="15" customHeight="1">
      <c r="A52" s="16">
        <v>10</v>
      </c>
      <c r="B52" s="3" t="s">
        <v>87</v>
      </c>
      <c r="C52" s="4" t="s">
        <v>89</v>
      </c>
      <c r="D52" s="5">
        <v>53990</v>
      </c>
      <c r="F52" s="10"/>
    </row>
    <row r="53" spans="1:4" ht="15" customHeight="1">
      <c r="A53" s="16">
        <v>11</v>
      </c>
      <c r="B53" s="3" t="s">
        <v>58</v>
      </c>
      <c r="C53" s="4" t="s">
        <v>81</v>
      </c>
      <c r="D53" s="5">
        <v>156000</v>
      </c>
    </row>
    <row r="54" spans="1:4" ht="15" customHeight="1">
      <c r="A54" s="16">
        <v>12</v>
      </c>
      <c r="B54" s="3" t="s">
        <v>112</v>
      </c>
      <c r="C54" s="4" t="s">
        <v>61</v>
      </c>
      <c r="D54" s="5">
        <v>490400</v>
      </c>
    </row>
    <row r="55" spans="1:4" ht="15" customHeight="1">
      <c r="A55" s="16">
        <v>13</v>
      </c>
      <c r="B55" s="3" t="s">
        <v>66</v>
      </c>
      <c r="C55" s="7" t="s">
        <v>67</v>
      </c>
      <c r="D55" s="8">
        <v>216600</v>
      </c>
    </row>
    <row r="56" spans="1:4" ht="15" customHeight="1">
      <c r="A56" s="16">
        <v>14</v>
      </c>
      <c r="B56" s="3" t="s">
        <v>68</v>
      </c>
      <c r="C56" s="7" t="s">
        <v>69</v>
      </c>
      <c r="D56" s="8">
        <v>39400</v>
      </c>
    </row>
    <row r="57" spans="1:4" ht="18" customHeight="1">
      <c r="A57" s="40" t="s">
        <v>114</v>
      </c>
      <c r="B57" s="41" t="s">
        <v>10</v>
      </c>
      <c r="C57" s="41"/>
      <c r="D57" s="19">
        <f>SUM(D43:D56)</f>
        <v>3710685.98</v>
      </c>
    </row>
    <row r="58" spans="1:4" s="20" customFormat="1" ht="18" customHeight="1">
      <c r="A58" s="40" t="s">
        <v>163</v>
      </c>
      <c r="B58" s="41" t="s">
        <v>115</v>
      </c>
      <c r="C58" s="43"/>
      <c r="D58" s="19">
        <v>5000000</v>
      </c>
    </row>
    <row r="59" spans="1:4" ht="21.75" customHeight="1">
      <c r="A59" s="42" t="s">
        <v>164</v>
      </c>
      <c r="B59" s="41"/>
      <c r="C59" s="43"/>
      <c r="D59" s="19">
        <f>Arkusz1!D25+Arkusz1!D31+Arkusz1!D32+Arkusz1!D38+Arkusz1!D42+Arkusz1!D57+D58</f>
        <v>22844836.009999998</v>
      </c>
    </row>
    <row r="60" spans="1:4" ht="16.5" customHeight="1" hidden="1">
      <c r="A60" s="3">
        <v>31</v>
      </c>
      <c r="B60" s="3"/>
      <c r="C60" s="4"/>
      <c r="D60" s="5"/>
    </row>
    <row r="61" spans="1:4" ht="40.5" customHeight="1" hidden="1">
      <c r="A61" s="47"/>
      <c r="B61" s="47"/>
      <c r="C61" s="47"/>
      <c r="D61" s="47"/>
    </row>
    <row r="62" ht="0.75" customHeight="1" hidden="1"/>
    <row r="63" ht="16.5" customHeight="1" hidden="1"/>
    <row r="64" ht="0.75" customHeight="1" hidden="1">
      <c r="G64" s="10"/>
    </row>
    <row r="65" spans="1:4" ht="3" customHeight="1" hidden="1">
      <c r="A65" s="44"/>
      <c r="B65" s="45"/>
      <c r="C65" s="45"/>
      <c r="D65" s="45"/>
    </row>
    <row r="66" spans="1:4" ht="16.5" customHeight="1">
      <c r="A66" s="2"/>
      <c r="B66" s="2"/>
      <c r="C66" s="2"/>
      <c r="D66" s="2"/>
    </row>
    <row r="67" spans="1:4" ht="16.5" customHeight="1">
      <c r="A67" s="2"/>
      <c r="B67" s="2"/>
      <c r="C67" s="2"/>
      <c r="D67" s="2"/>
    </row>
    <row r="68" ht="13.5" customHeight="1"/>
    <row r="69" spans="1:4" s="15" customFormat="1" ht="24" customHeight="1">
      <c r="A69" s="17" t="s">
        <v>0</v>
      </c>
      <c r="B69" s="17" t="s">
        <v>1</v>
      </c>
      <c r="C69" s="17" t="s">
        <v>161</v>
      </c>
      <c r="D69" s="17" t="s">
        <v>2</v>
      </c>
    </row>
    <row r="70" spans="1:4" s="1" customFormat="1" ht="15" customHeight="1">
      <c r="A70" s="3">
        <v>1</v>
      </c>
      <c r="B70" s="4"/>
      <c r="C70" s="4" t="s">
        <v>99</v>
      </c>
      <c r="D70" s="5">
        <v>30000</v>
      </c>
    </row>
    <row r="71" spans="1:4" s="1" customFormat="1" ht="15" customHeight="1">
      <c r="A71" s="3">
        <v>2</v>
      </c>
      <c r="B71" s="3"/>
      <c r="C71" s="4" t="s">
        <v>104</v>
      </c>
      <c r="D71" s="5">
        <v>400000</v>
      </c>
    </row>
    <row r="72" spans="1:4" s="1" customFormat="1" ht="15" customHeight="1">
      <c r="A72" s="3">
        <v>3</v>
      </c>
      <c r="B72" s="3"/>
      <c r="C72" s="4" t="s">
        <v>113</v>
      </c>
      <c r="D72" s="5">
        <v>2600000</v>
      </c>
    </row>
    <row r="73" spans="1:4" s="1" customFormat="1" ht="15" customHeight="1">
      <c r="A73" s="3">
        <v>4</v>
      </c>
      <c r="B73" s="3"/>
      <c r="C73" s="4" t="s">
        <v>105</v>
      </c>
      <c r="D73" s="5">
        <v>400000</v>
      </c>
    </row>
    <row r="74" spans="1:6" s="1" customFormat="1" ht="15" customHeight="1">
      <c r="A74" s="3">
        <v>5</v>
      </c>
      <c r="B74" s="3"/>
      <c r="C74" s="4" t="s">
        <v>72</v>
      </c>
      <c r="D74" s="5">
        <v>200000</v>
      </c>
      <c r="F74" s="11"/>
    </row>
    <row r="75" spans="1:4" s="1" customFormat="1" ht="15" customHeight="1">
      <c r="A75" s="3">
        <v>6</v>
      </c>
      <c r="B75" s="3"/>
      <c r="C75" s="4" t="s">
        <v>106</v>
      </c>
      <c r="D75" s="5">
        <v>55000</v>
      </c>
    </row>
    <row r="76" spans="1:4" s="1" customFormat="1" ht="15" customHeight="1">
      <c r="A76" s="3">
        <v>7</v>
      </c>
      <c r="B76" s="3"/>
      <c r="C76" s="4" t="s">
        <v>107</v>
      </c>
      <c r="D76" s="5">
        <v>150000</v>
      </c>
    </row>
    <row r="77" spans="1:4" s="1" customFormat="1" ht="15" customHeight="1">
      <c r="A77" s="3">
        <v>8</v>
      </c>
      <c r="B77" s="3"/>
      <c r="C77" s="4" t="s">
        <v>108</v>
      </c>
      <c r="D77" s="5">
        <v>80000</v>
      </c>
    </row>
    <row r="78" spans="1:4" s="1" customFormat="1" ht="15" customHeight="1">
      <c r="A78" s="3">
        <v>9</v>
      </c>
      <c r="B78" s="3"/>
      <c r="C78" s="4" t="s">
        <v>73</v>
      </c>
      <c r="D78" s="5">
        <v>50000</v>
      </c>
    </row>
    <row r="79" spans="1:4" s="1" customFormat="1" ht="15" customHeight="1">
      <c r="A79" s="3">
        <v>10</v>
      </c>
      <c r="B79" s="3"/>
      <c r="C79" s="4" t="s">
        <v>109</v>
      </c>
      <c r="D79" s="5">
        <v>380000</v>
      </c>
    </row>
    <row r="80" spans="1:4" s="1" customFormat="1" ht="15" customHeight="1">
      <c r="A80" s="3">
        <v>11</v>
      </c>
      <c r="B80" s="3"/>
      <c r="C80" s="4" t="s">
        <v>63</v>
      </c>
      <c r="D80" s="5">
        <v>120000</v>
      </c>
    </row>
    <row r="81" spans="1:4" s="1" customFormat="1" ht="15" customHeight="1">
      <c r="A81" s="3">
        <v>12</v>
      </c>
      <c r="B81" s="9"/>
      <c r="C81" s="4" t="s">
        <v>110</v>
      </c>
      <c r="D81" s="5">
        <v>3000</v>
      </c>
    </row>
    <row r="82" spans="1:4" s="1" customFormat="1" ht="15" customHeight="1">
      <c r="A82" s="3">
        <v>13</v>
      </c>
      <c r="B82" s="9"/>
      <c r="C82" s="4" t="s">
        <v>62</v>
      </c>
      <c r="D82" s="5">
        <v>580000</v>
      </c>
    </row>
    <row r="83" spans="1:4" s="1" customFormat="1" ht="19.5" customHeight="1">
      <c r="A83" s="40" t="s">
        <v>165</v>
      </c>
      <c r="B83" s="41" t="s">
        <v>64</v>
      </c>
      <c r="C83" s="41"/>
      <c r="D83" s="19">
        <f>SUM(D70:D82)</f>
        <v>5048000</v>
      </c>
    </row>
    <row r="84" spans="1:4" s="1" customFormat="1" ht="24" customHeight="1">
      <c r="A84" s="42" t="s">
        <v>166</v>
      </c>
      <c r="B84" s="41"/>
      <c r="C84" s="43"/>
      <c r="D84" s="19">
        <f>Arkusz1!D122+D83+D59</f>
        <v>27892836.009999998</v>
      </c>
    </row>
    <row r="85" ht="16.5" customHeight="1"/>
  </sheetData>
  <sheetProtection/>
  <mergeCells count="15">
    <mergeCell ref="B58:C58"/>
    <mergeCell ref="C2:D2"/>
    <mergeCell ref="C3:D3"/>
    <mergeCell ref="A5:D5"/>
    <mergeCell ref="B32:C32"/>
    <mergeCell ref="B83:C83"/>
    <mergeCell ref="A84:C84"/>
    <mergeCell ref="B31:C31"/>
    <mergeCell ref="A65:D65"/>
    <mergeCell ref="B25:C25"/>
    <mergeCell ref="B38:C38"/>
    <mergeCell ref="B42:C42"/>
    <mergeCell ref="B57:C57"/>
    <mergeCell ref="A59:C59"/>
    <mergeCell ref="A61:D61"/>
  </mergeCells>
  <printOptions/>
  <pageMargins left="0.98" right="0.33" top="0.24" bottom="0.17" header="0.17" footer="0.17"/>
  <pageSetup horizontalDpi="300" verticalDpi="300" orientation="portrait" paperSize="9" scale="90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E1" sqref="E1:F3"/>
    </sheetView>
  </sheetViews>
  <sheetFormatPr defaultColWidth="8.796875" defaultRowHeight="14.25"/>
  <cols>
    <col min="1" max="1" width="58.5" style="0" customWidth="1"/>
    <col min="3" max="3" width="28.09765625" style="0" bestFit="1" customWidth="1"/>
    <col min="4" max="4" width="9" style="2" bestFit="1" customWidth="1"/>
    <col min="5" max="5" width="15.5" style="0" bestFit="1" customWidth="1"/>
    <col min="6" max="7" width="11.69921875" style="0" bestFit="1" customWidth="1"/>
    <col min="8" max="8" width="11.3984375" style="0" bestFit="1" customWidth="1"/>
    <col min="9" max="9" width="10.19921875" style="0" bestFit="1" customWidth="1"/>
  </cols>
  <sheetData>
    <row r="1" spans="5:6" ht="14.25">
      <c r="E1" s="62" t="s">
        <v>175</v>
      </c>
      <c r="F1" s="62"/>
    </row>
    <row r="2" spans="5:6" ht="14.25" customHeight="1">
      <c r="E2" s="62"/>
      <c r="F2" s="62"/>
    </row>
    <row r="3" spans="5:6" ht="14.25">
      <c r="E3" s="62"/>
      <c r="F3" s="62"/>
    </row>
    <row r="5" spans="1:5" s="29" customFormat="1" ht="30.75" customHeight="1">
      <c r="A5" s="32" t="s">
        <v>158</v>
      </c>
      <c r="B5" s="33" t="s">
        <v>157</v>
      </c>
      <c r="C5" s="32" t="s">
        <v>117</v>
      </c>
      <c r="D5" s="33" t="s">
        <v>118</v>
      </c>
      <c r="E5" s="33" t="s">
        <v>142</v>
      </c>
    </row>
    <row r="6" spans="1:5" s="30" customFormat="1" ht="15">
      <c r="A6" s="34" t="s">
        <v>116</v>
      </c>
      <c r="B6" s="34"/>
      <c r="C6" s="34"/>
      <c r="D6" s="35"/>
      <c r="E6" s="36">
        <f>SUM(E7:E19)</f>
        <v>732819.52</v>
      </c>
    </row>
    <row r="7" spans="1:5" ht="14.25">
      <c r="A7" s="9" t="s">
        <v>133</v>
      </c>
      <c r="B7" s="28"/>
      <c r="C7" s="27" t="s">
        <v>143</v>
      </c>
      <c r="D7" s="59" t="s">
        <v>141</v>
      </c>
      <c r="E7" s="26">
        <v>27419.22</v>
      </c>
    </row>
    <row r="8" spans="1:5" ht="14.25">
      <c r="A8" s="53" t="s">
        <v>135</v>
      </c>
      <c r="B8" s="56"/>
      <c r="C8" s="27" t="s">
        <v>144</v>
      </c>
      <c r="D8" s="60"/>
      <c r="E8" s="26">
        <f>9203.94</f>
        <v>9203.94</v>
      </c>
    </row>
    <row r="9" spans="1:5" ht="14.25">
      <c r="A9" s="54"/>
      <c r="B9" s="57"/>
      <c r="C9" s="27" t="s">
        <v>145</v>
      </c>
      <c r="D9" s="60"/>
      <c r="E9" s="26">
        <f>8481.56+9930.81+3196.56</f>
        <v>21608.93</v>
      </c>
    </row>
    <row r="10" spans="1:5" ht="14.25">
      <c r="A10" s="54"/>
      <c r="B10" s="57"/>
      <c r="C10" s="27" t="s">
        <v>146</v>
      </c>
      <c r="D10" s="60"/>
      <c r="E10" s="26">
        <v>29011.5</v>
      </c>
    </row>
    <row r="11" spans="1:5" ht="14.25">
      <c r="A11" s="54"/>
      <c r="B11" s="57"/>
      <c r="C11" s="27" t="s">
        <v>147</v>
      </c>
      <c r="D11" s="60"/>
      <c r="E11" s="26">
        <f>23041.55+6644.76+2755.85+19349+5233.46+5233.46+80207.5</f>
        <v>142465.58</v>
      </c>
    </row>
    <row r="12" spans="1:5" ht="14.25">
      <c r="A12" s="54"/>
      <c r="B12" s="57"/>
      <c r="C12" s="27" t="s">
        <v>148</v>
      </c>
      <c r="D12" s="60"/>
      <c r="E12" s="26">
        <f>5478.46+2402.39+(4233.16*4)+3793.16+3793.17+5614.29+12252.71+2402.39+2842.39+5580+8077.25+3517.08</f>
        <v>72685.93000000001</v>
      </c>
    </row>
    <row r="13" spans="1:5" ht="14.25">
      <c r="A13" s="54"/>
      <c r="B13" s="57"/>
      <c r="C13" s="27" t="s">
        <v>149</v>
      </c>
      <c r="D13" s="60"/>
      <c r="E13" s="26">
        <f>4090+4090+490+490+490+5649.9+1560+590+(2898.2*18)+(3653.55*3)+4373.2</f>
        <v>84951.34999999999</v>
      </c>
    </row>
    <row r="14" spans="1:5" ht="14.25">
      <c r="A14" s="54"/>
      <c r="B14" s="57"/>
      <c r="C14" s="27" t="s">
        <v>150</v>
      </c>
      <c r="D14" s="60"/>
      <c r="E14" s="26">
        <v>105304.54</v>
      </c>
    </row>
    <row r="15" spans="1:9" ht="14.25">
      <c r="A15" s="54"/>
      <c r="B15" s="57"/>
      <c r="C15" s="27" t="s">
        <v>151</v>
      </c>
      <c r="D15" s="60"/>
      <c r="E15" s="26">
        <f>250*3+1450*3+1550*2+2900+1250*3+1800*3+3760</f>
        <v>24010</v>
      </c>
      <c r="F15" s="10"/>
      <c r="G15" s="10"/>
      <c r="H15" s="10"/>
      <c r="I15" s="10"/>
    </row>
    <row r="16" spans="1:9" ht="14.25">
      <c r="A16" s="55"/>
      <c r="B16" s="58"/>
      <c r="C16" s="27" t="s">
        <v>152</v>
      </c>
      <c r="D16" s="61"/>
      <c r="E16" s="26">
        <v>39356.62</v>
      </c>
      <c r="F16" s="10"/>
      <c r="G16" s="10"/>
      <c r="H16" s="10"/>
      <c r="I16" s="10"/>
    </row>
    <row r="17" spans="1:5" ht="14.25">
      <c r="A17" s="9" t="s">
        <v>128</v>
      </c>
      <c r="B17" s="23"/>
      <c r="C17" s="27" t="s">
        <v>131</v>
      </c>
      <c r="D17" s="3">
        <v>2001</v>
      </c>
      <c r="E17" s="26">
        <v>7594</v>
      </c>
    </row>
    <row r="18" spans="1:5" ht="14.25">
      <c r="A18" s="9" t="s">
        <v>129</v>
      </c>
      <c r="B18" s="23"/>
      <c r="C18" s="27" t="s">
        <v>134</v>
      </c>
      <c r="D18" s="3" t="s">
        <v>132</v>
      </c>
      <c r="E18" s="26">
        <v>14109.18</v>
      </c>
    </row>
    <row r="19" spans="1:5" ht="14.25">
      <c r="A19" s="9" t="s">
        <v>136</v>
      </c>
      <c r="B19" s="23"/>
      <c r="C19" s="27" t="s">
        <v>153</v>
      </c>
      <c r="D19" s="3" t="s">
        <v>132</v>
      </c>
      <c r="E19" s="26">
        <f>173388.34-E34-E38</f>
        <v>155098.72999999998</v>
      </c>
    </row>
    <row r="20" spans="1:5" s="30" customFormat="1" ht="15">
      <c r="A20" s="37" t="s">
        <v>119</v>
      </c>
      <c r="B20" s="37"/>
      <c r="C20" s="37"/>
      <c r="D20" s="31"/>
      <c r="E20" s="38">
        <f>SUM(E21:E24)</f>
        <v>94249.97</v>
      </c>
    </row>
    <row r="21" spans="1:5" ht="14.25">
      <c r="A21" s="21" t="s">
        <v>84</v>
      </c>
      <c r="B21" s="3" t="s">
        <v>167</v>
      </c>
      <c r="C21" s="3" t="s">
        <v>42</v>
      </c>
      <c r="D21" s="3">
        <v>2008</v>
      </c>
      <c r="E21" s="24">
        <v>58705</v>
      </c>
    </row>
    <row r="22" spans="1:5" ht="14.25">
      <c r="A22" s="21" t="s">
        <v>80</v>
      </c>
      <c r="B22" s="3" t="s">
        <v>168</v>
      </c>
      <c r="C22" s="3" t="s">
        <v>79</v>
      </c>
      <c r="D22" s="3">
        <v>2012</v>
      </c>
      <c r="E22" s="24">
        <v>13940</v>
      </c>
    </row>
    <row r="23" spans="1:6" ht="14.25">
      <c r="A23" s="21" t="s">
        <v>44</v>
      </c>
      <c r="B23" s="3" t="s">
        <v>169</v>
      </c>
      <c r="C23" s="3" t="s">
        <v>43</v>
      </c>
      <c r="D23" s="3">
        <v>1994</v>
      </c>
      <c r="E23" s="24">
        <v>18928.13</v>
      </c>
      <c r="F23" s="51">
        <f>E23+E24</f>
        <v>21604.97</v>
      </c>
    </row>
    <row r="24" spans="1:6" ht="14.25">
      <c r="A24" s="21" t="s">
        <v>44</v>
      </c>
      <c r="B24" s="3" t="s">
        <v>169</v>
      </c>
      <c r="C24" s="3" t="s">
        <v>120</v>
      </c>
      <c r="D24" s="3">
        <v>2005</v>
      </c>
      <c r="E24" s="24">
        <v>2676.84</v>
      </c>
      <c r="F24" s="52"/>
    </row>
    <row r="25" spans="1:5" s="30" customFormat="1" ht="15">
      <c r="A25" s="37" t="s">
        <v>160</v>
      </c>
      <c r="B25" s="37"/>
      <c r="C25" s="31"/>
      <c r="D25" s="31"/>
      <c r="E25" s="38">
        <f>SUM(E26:E32)</f>
        <v>2617943.98</v>
      </c>
    </row>
    <row r="26" spans="1:5" ht="14.25">
      <c r="A26" s="21" t="s">
        <v>52</v>
      </c>
      <c r="B26" s="22" t="s">
        <v>170</v>
      </c>
      <c r="C26" s="6" t="s">
        <v>51</v>
      </c>
      <c r="D26" s="3">
        <v>2005</v>
      </c>
      <c r="E26" s="24">
        <v>67343</v>
      </c>
    </row>
    <row r="27" spans="1:5" ht="14.25">
      <c r="A27" s="9" t="s">
        <v>121</v>
      </c>
      <c r="B27" s="22" t="s">
        <v>171</v>
      </c>
      <c r="C27" s="3" t="s">
        <v>49</v>
      </c>
      <c r="D27" s="3">
        <v>2006</v>
      </c>
      <c r="E27" s="24">
        <v>138873</v>
      </c>
    </row>
    <row r="28" spans="1:6" ht="14.25">
      <c r="A28" s="9" t="s">
        <v>122</v>
      </c>
      <c r="B28" s="22" t="s">
        <v>172</v>
      </c>
      <c r="C28" s="3" t="s">
        <v>123</v>
      </c>
      <c r="D28" s="3">
        <v>2012</v>
      </c>
      <c r="E28" s="24">
        <f>Arkusz1!D49-'Tabela Nr 1'!E29-'Tabela Nr 1'!E30</f>
        <v>1931791.98</v>
      </c>
      <c r="F28" s="51">
        <f>E28+E29+E30</f>
        <v>2155727.98</v>
      </c>
    </row>
    <row r="29" spans="1:6" ht="14.25">
      <c r="A29" s="9" t="s">
        <v>125</v>
      </c>
      <c r="B29" s="22" t="s">
        <v>172</v>
      </c>
      <c r="C29" s="3" t="s">
        <v>124</v>
      </c>
      <c r="D29" s="3">
        <v>2014</v>
      </c>
      <c r="E29" s="24">
        <v>117636</v>
      </c>
      <c r="F29" s="52"/>
    </row>
    <row r="30" spans="1:6" ht="14.25">
      <c r="A30" s="9" t="s">
        <v>125</v>
      </c>
      <c r="B30" s="22" t="s">
        <v>172</v>
      </c>
      <c r="C30" s="3" t="s">
        <v>126</v>
      </c>
      <c r="D30" s="3">
        <v>2015</v>
      </c>
      <c r="E30" s="24">
        <v>106300</v>
      </c>
      <c r="F30" s="52"/>
    </row>
    <row r="31" spans="1:6" ht="14.25">
      <c r="A31" s="21" t="s">
        <v>67</v>
      </c>
      <c r="B31" s="22" t="s">
        <v>173</v>
      </c>
      <c r="C31" s="3" t="s">
        <v>66</v>
      </c>
      <c r="D31" s="3">
        <v>2009</v>
      </c>
      <c r="E31" s="24">
        <v>216600</v>
      </c>
      <c r="F31" s="25"/>
    </row>
    <row r="32" spans="1:6" ht="14.25">
      <c r="A32" s="21" t="s">
        <v>69</v>
      </c>
      <c r="B32" s="22" t="s">
        <v>174</v>
      </c>
      <c r="C32" s="3" t="s">
        <v>68</v>
      </c>
      <c r="D32" s="3">
        <v>2009</v>
      </c>
      <c r="E32" s="24">
        <v>39400</v>
      </c>
      <c r="F32" s="25"/>
    </row>
    <row r="33" spans="1:5" s="30" customFormat="1" ht="15">
      <c r="A33" s="37" t="s">
        <v>159</v>
      </c>
      <c r="B33" s="37"/>
      <c r="C33" s="37"/>
      <c r="D33" s="31"/>
      <c r="E33" s="38">
        <f>SUM(E34:E35)</f>
        <v>20485.72</v>
      </c>
    </row>
    <row r="34" spans="1:5" ht="14.25">
      <c r="A34" s="9" t="s">
        <v>137</v>
      </c>
      <c r="B34" s="23"/>
      <c r="C34" s="27" t="s">
        <v>156</v>
      </c>
      <c r="D34" s="3" t="s">
        <v>140</v>
      </c>
      <c r="E34" s="26">
        <f>2348.78+2439.02+2519.51+2580+974.8+3332.52+2414</f>
        <v>16608.63</v>
      </c>
    </row>
    <row r="35" spans="1:5" ht="14.25">
      <c r="A35" s="9" t="s">
        <v>130</v>
      </c>
      <c r="B35" s="23"/>
      <c r="C35" s="27" t="s">
        <v>138</v>
      </c>
      <c r="D35" s="3" t="s">
        <v>139</v>
      </c>
      <c r="E35" s="26">
        <v>3877.09</v>
      </c>
    </row>
    <row r="36" spans="1:5" s="30" customFormat="1" ht="13.5" customHeight="1">
      <c r="A36" s="37" t="s">
        <v>127</v>
      </c>
      <c r="B36" s="37"/>
      <c r="C36" s="37"/>
      <c r="D36" s="31"/>
      <c r="E36" s="38">
        <f>E37+E38</f>
        <v>1680.98</v>
      </c>
    </row>
    <row r="37" spans="1:5" ht="14.25" hidden="1">
      <c r="A37" s="23"/>
      <c r="B37" s="23"/>
      <c r="C37" s="23"/>
      <c r="D37" s="3"/>
      <c r="E37" s="26"/>
    </row>
    <row r="38" spans="1:5" ht="14.25">
      <c r="A38" s="9" t="s">
        <v>154</v>
      </c>
      <c r="B38" s="23"/>
      <c r="C38" s="27" t="s">
        <v>155</v>
      </c>
      <c r="D38" s="3">
        <v>2014</v>
      </c>
      <c r="E38" s="26">
        <v>1680.98</v>
      </c>
    </row>
    <row r="39" spans="5:6" ht="27.75" customHeight="1">
      <c r="E39" s="39">
        <f>E6+E20+E25+E33+E36</f>
        <v>3467180.17</v>
      </c>
      <c r="F39" s="10"/>
    </row>
  </sheetData>
  <sheetProtection/>
  <mergeCells count="6">
    <mergeCell ref="E1:F3"/>
    <mergeCell ref="F28:F30"/>
    <mergeCell ref="F23:F24"/>
    <mergeCell ref="A8:A16"/>
    <mergeCell ref="B8:B16"/>
    <mergeCell ref="D7:D16"/>
  </mergeCells>
  <printOptions/>
  <pageMargins left="0.58" right="0.41" top="0.5" bottom="0.41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Fornal</dc:creator>
  <cp:keywords/>
  <dc:description/>
  <cp:lastModifiedBy>Renata Kraus</cp:lastModifiedBy>
  <cp:lastPrinted>2017-11-21T13:20:00Z</cp:lastPrinted>
  <dcterms:created xsi:type="dcterms:W3CDTF">2009-09-25T11:12:49Z</dcterms:created>
  <dcterms:modified xsi:type="dcterms:W3CDTF">2017-11-21T13:20:07Z</dcterms:modified>
  <cp:category/>
  <cp:version/>
  <cp:contentType/>
  <cp:contentStatus/>
</cp:coreProperties>
</file>