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461" windowWidth="11895" windowHeight="6135" firstSheet="2" activeTab="2"/>
  </bookViews>
  <sheets>
    <sheet name="Remont sanitariatów WNGł." sheetId="1" r:id="rId1"/>
    <sheet name="Remont pom.socjalnych" sheetId="2" state="hidden" r:id="rId2"/>
    <sheet name="Pomieszczenia 2015" sheetId="3" r:id="rId3"/>
  </sheets>
  <definedNames>
    <definedName name="_xlnm.Print_Area" localSheetId="2">'Pomieszczenia 2015'!$A$1:$J$27</definedName>
    <definedName name="_xlnm.Print_Area" localSheetId="1">'Remont pom.socjalnych'!$A$1:$K$93</definedName>
    <definedName name="_xlnm.Print_Area" localSheetId="0">'Remont sanitariatów WNGł.'!$A$1:$K$67</definedName>
  </definedNames>
  <calcPr fullCalcOnLoad="1" fullPrecision="0"/>
</workbook>
</file>

<file path=xl/sharedStrings.xml><?xml version="1.0" encoding="utf-8"?>
<sst xmlns="http://schemas.openxmlformats.org/spreadsheetml/2006/main" count="545" uniqueCount="289">
  <si>
    <t>Podatek</t>
  </si>
  <si>
    <t>stawka 22%</t>
  </si>
  <si>
    <t>kwota (8x9)</t>
  </si>
  <si>
    <t>45110000-1</t>
  </si>
  <si>
    <t>45262500-6</t>
  </si>
  <si>
    <t>1 d.1</t>
  </si>
  <si>
    <t>5 d.1</t>
  </si>
  <si>
    <t>6 d.1</t>
  </si>
  <si>
    <t>1 d.2</t>
  </si>
  <si>
    <t>2 d.2</t>
  </si>
  <si>
    <t>3 d.2</t>
  </si>
  <si>
    <t>45320000-6</t>
  </si>
  <si>
    <t>45410000-4</t>
  </si>
  <si>
    <t>45421160-3</t>
  </si>
  <si>
    <t>Opis robót</t>
  </si>
  <si>
    <t>Ilość</t>
  </si>
  <si>
    <t>Numer pozycji przedmiaru</t>
  </si>
  <si>
    <t>Numer CPV</t>
  </si>
  <si>
    <t>j.m.</t>
  </si>
  <si>
    <t>m2</t>
  </si>
  <si>
    <t>mb</t>
  </si>
  <si>
    <t>szt</t>
  </si>
  <si>
    <t>45442190-5</t>
  </si>
  <si>
    <t>45442000-7</t>
  </si>
  <si>
    <t>45442100-8</t>
  </si>
  <si>
    <t>kpl</t>
  </si>
  <si>
    <t>Suma wartości netto</t>
  </si>
  <si>
    <t>Suma wartości brutto</t>
  </si>
  <si>
    <t>RAZEM  DZIAŁ II</t>
  </si>
  <si>
    <t>RAZEM  DZIAŁ I</t>
  </si>
  <si>
    <t>45331000-7</t>
  </si>
  <si>
    <t xml:space="preserve">45331000-7
</t>
  </si>
  <si>
    <t>Naprawa uszkodzonych miejsc w ścianach
szt 3</t>
  </si>
  <si>
    <t>m3</t>
  </si>
  <si>
    <t xml:space="preserve">Dział I. Roboty remontowo-budowlane </t>
  </si>
  <si>
    <t>2 d.1</t>
  </si>
  <si>
    <t>3 d.1</t>
  </si>
  <si>
    <t>4 d.1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</si>
  <si>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</si>
  <si>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</si>
  <si>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</si>
  <si>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</si>
  <si>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</si>
  <si>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</si>
  <si>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</si>
  <si>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</si>
  <si>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Podstawa wyceny</t>
  </si>
  <si>
    <t>Wartość 
brutto
(8+10)</t>
  </si>
  <si>
    <t xml:space="preserve">Wartość 
netto               </t>
  </si>
  <si>
    <t>Cena
jednostkowa 
netto</t>
  </si>
  <si>
    <t>Numer 
CPV</t>
  </si>
  <si>
    <t xml:space="preserve"> 45330000-9</t>
  </si>
  <si>
    <t>45331000-8</t>
  </si>
  <si>
    <t xml:space="preserve"> 45330000-10</t>
  </si>
  <si>
    <t>kalkulacja indywidualna</t>
  </si>
  <si>
    <t>stawka 23%</t>
  </si>
  <si>
    <t>KOSZTORYS POWYKONAWCZY</t>
  </si>
  <si>
    <t>Wykonanie tynku mozaikowego 
na fragmencie ściany w hallu dyspozytorni
(0,65+0,15)x1,5 +0,40x0,30=1,32 m2
na rampie :
0,50x1,35x2,45+0,50x(1,35+1,15)x10,10=14,28 m2</t>
  </si>
  <si>
    <t>KOSZTORYS INWESTORSKI</t>
  </si>
  <si>
    <t>45110000-7</t>
  </si>
  <si>
    <t>KNR 4-01
1204-0800</t>
  </si>
  <si>
    <t>KNR 2-02
1505-0700</t>
  </si>
  <si>
    <t>Rozebranie uszkodzonych płytek ceramicznych na posadzce wraz z oczyszczeniem powierzchni z kleju.
Około 15 m2</t>
  </si>
  <si>
    <t>Rozebranie okładziny z płytek ściennych wraz z tynkiem
w pomieszczeniu WC w celu wymiany gałązek c.o.
5 m2</t>
  </si>
  <si>
    <t>Dział I. Roboty rozbiórkowe i przygotowawcze</t>
  </si>
  <si>
    <t>Dostawa materiału i wykonanie okładziny z płytek ściennych 20x25 cm
Rodzaj i kolor płytek uzgodnić z Zamawiającym.
kabina WC
1,40x2,07 = 2,90 m2
ścianka w pom.pisuarów:
1,30x2,07 = 2,69m2</t>
  </si>
  <si>
    <t>Dyspozytornia:</t>
  </si>
  <si>
    <t>pokoje kierowców :</t>
  </si>
  <si>
    <t>5,80x4,10 = 23,78 m2</t>
  </si>
  <si>
    <t>5,90x4,16 = 24,54 m2</t>
  </si>
  <si>
    <t xml:space="preserve">2x(5,90+4,10)x1,52 = 30,40 m2 </t>
  </si>
  <si>
    <t>hall</t>
  </si>
  <si>
    <t>5,73x5,12 = 29,34 m2</t>
  </si>
  <si>
    <t>[2x(5,73+5,12)+2x0,60-4,12]x1,52 = 28,55 m2</t>
  </si>
  <si>
    <t>3,10x1,00 =3,10 m2</t>
  </si>
  <si>
    <t>2x3,10x1,52= 9,42 m2</t>
  </si>
  <si>
    <t>2,12x1,70=1,52 m2</t>
  </si>
  <si>
    <t>2x(2,12+1,70)x1,52 = 11,61 m2</t>
  </si>
  <si>
    <t>2x(1,45+1,15)x0,50x7,50+1,45x5,85 =27,98 m2</t>
  </si>
  <si>
    <t>4x2x0,30x5,70=13,68 m2</t>
  </si>
  <si>
    <t>5x7x2x0,10x1,50 =10,50 m2</t>
  </si>
  <si>
    <t>(0,60+0,30)x3,15=2,84 m2</t>
  </si>
  <si>
    <t>0,80x6,00=4,80 m2</t>
  </si>
  <si>
    <t>Uzupełnienie posadzki z płytek ceramicznych typu Gres na kleju w kolorze identycznym jak zabudowane w pom.dyspozytorni
ok. 15 m2</t>
  </si>
  <si>
    <t>4 d.2</t>
  </si>
  <si>
    <t>Dostawa materiałów i wykonanie gładzi  gipsowych                 
grub. 3 mm na podłożu tynkowym</t>
  </si>
  <si>
    <t>Dostawa i montaż konstrukcji aluminiowej fragmentu ściany frontowej do pomieszczenia Dyspozytorni wraz z montażem w niej drzwi aluminiowych o wym w świetle oscieżnicy 1,0x2,00.</t>
  </si>
  <si>
    <t>Dostawa i montaż okien aluminiowych nieotwieranych, trójdzielnych. Wymiary :1,00x2,70 m ( naświetla witrynowe)
w ściance z pustaków gazobetonowych</t>
  </si>
  <si>
    <t>Wykucie bruzd poziomych w ścianach z cegły dla montażu przewodów centralnego ogrzewania
 42 mb</t>
  </si>
  <si>
    <t>Zamurowanie bruzd szer 1/2 cegły;  w ścianach po montażu instalacji centralnego ogrzewania
42 mb</t>
  </si>
  <si>
    <t>Wywóz gruzu samochodami samowyładowczymi na odległośc do 5 km wraz z opłatą za utylizację.</t>
  </si>
  <si>
    <t>Dostawa materiałów i wykonanie zabudowy kanału wentylacyjnejgo z płyt kartonowo-gipsowych na ruszcie podwójnym podwieszanym z kształtowników aluminiowych.
Wymiary kanału : 0,30mx0,30mx6,75 mb.
Powierzchnia zabudowy płytami:
2x0,30x6,75 = 4,05 m2</t>
  </si>
  <si>
    <t>Dostawa i montaż ścianki działowej z płyt meblowych wraz z wykonaniem w niej drzwi przesuwnych. Prowadnice rolkowe górne i dolne. Otwór wejściowy  szer. 1 m.
Rodzaj i kolor płyty uzgodnić z Zamawiajacym.
Przed montażem dokonać dokładnych pomiarów na budowie.
Wymiary zabudowy: 2,35m x 2,25 m =5,29 m2</t>
  </si>
  <si>
    <t>Dział IV. Remont i konserwacja Hali OC.</t>
  </si>
  <si>
    <t>1 d.4</t>
  </si>
  <si>
    <t>2 d.4</t>
  </si>
  <si>
    <t>3 d.4</t>
  </si>
  <si>
    <t>4 d.4</t>
  </si>
  <si>
    <t>6 d.4</t>
  </si>
  <si>
    <t>7 d.4</t>
  </si>
  <si>
    <t>8 d.4</t>
  </si>
  <si>
    <t>Dział II. Roboty remontowo-budowlane w budynku Dyspozytorni</t>
  </si>
  <si>
    <t>Zabezpieczenie posadzki folią lub matami przed zabrudzeniem
11,60x31,50-2x0,90x22 =325,80 m2</t>
  </si>
  <si>
    <t>Wykonanie kurtyny oddzielającej remontowaną część hali od myjni autobusowej oraz jej demontaż po wykonaniu prac.
11,60x5,75 = 66,70 m2</t>
  </si>
  <si>
    <t xml:space="preserve">Zmycie  ścian hali i sufitów przy pomocy myjki ciśnieniowej i chemicznych środków myjących w celu odtłuszczenia i usunięcia warstwy kurzu.
Ściany: 
(11,60 +2x31,50-2x1,5x3,60)x3,75 = 239,25 m2
Sufity:
11,60x31,50x wsp.1,80 = 657,72 m2
</t>
  </si>
  <si>
    <t>Przygotowanie powierzchni pod malowanie emulsyjne wraz ze skasowaniem wszelkich zacieków oraz wyszpachlowaniem  nierówności na gładko.
 896,97m2</t>
  </si>
  <si>
    <t>Przygotowanie posadzki betonowej do konserwacji poprzez frezowanie i szlifowanie.
11,60x31,50-2x0,90x22 =325,80 m2</t>
  </si>
  <si>
    <t>Odtworzenie dylatacji na całej powierzchni posadzki poprzez dokładne oczyszczenie i wypełnienie poliuretanową masą dylatacyjną w kolorze szarym.</t>
  </si>
  <si>
    <t>Kalkulacja ndywidualna</t>
  </si>
  <si>
    <t>OGÓŁEM  DZIAŁY  I+II+III+IV</t>
  </si>
  <si>
    <t>RAZEM  DZIAŁ IV</t>
  </si>
  <si>
    <t>Rozebranie cokolików z płytek ceramicznych układanych na kleju
25 mb</t>
  </si>
  <si>
    <t>Rozebranie fragmentu ścianki działowej pod blatem okna podawczego w celu montażu drzwi wejściowych
1,20x1,00 = 1,20 m2</t>
  </si>
  <si>
    <t xml:space="preserve">Rozebranie fragmentu ścianki z profili alunminiowych w celu montażu drzwi wejściowych 
1,60x1,00 = 1,60 m2
</t>
  </si>
  <si>
    <t>Dostawa materiału i uzupełnienie cokolików z płytek typu Gres;  wys. 10 cm
Rodzaj i kolor płytek uzgodnić z Zamawiającym.
HaIl i pokój kierowców II
25 mb</t>
  </si>
  <si>
    <r>
      <t xml:space="preserve">Zabezpieczenie podłóg folią oraz zmycie  i usunięcie  starej farby emulsyjnej z wykuciem wszelkich haków i zawieszeń
sufity w pomieszczeniach :
</t>
    </r>
    <r>
      <rPr>
        <sz val="8"/>
        <rFont val="Arial"/>
        <family val="2"/>
      </rPr>
      <t xml:space="preserve">pokój kierowców I
5,80x4,15=24,07 m2
pokój kierowców II
5,90x4,15-0,45x1,0=24,04m2
bilety
2,70x4,15=11,21 m2
dyspozytornia
3,00x4,70+2,80x3,30=23,34m2
serwerownia
2,80x2,50 =7,00 m2
Hall
5,75x5,75-2,60x0,60=31,50 m2
korytarz
3,00x1,00=3,00 m2
wiatrołap
2,00x2,30 =4,60 m2
WC męski
1,5x0,90=1,35 m2
</t>
    </r>
  </si>
  <si>
    <r>
      <t xml:space="preserve">Zmycie  i usunięcie  starej farby emulsyjnej z wykuciem wszelkich haków i zawieszeń-
ściany w pomieszczeniach :
</t>
    </r>
    <r>
      <rPr>
        <sz val="8"/>
        <rFont val="Arial"/>
        <family val="2"/>
      </rPr>
      <t xml:space="preserve">pokój kierowców I
2x(5,80+4,15)x1,52 = 30,25 m2
pokój kierowców II
2x(5,90+4,15)x1,52 =30,55m2
bilety
2x(2,70+4,15)x1,52=20,82 m2
dyspozytornia
(2,80+1,60+3,30+3,50 +5,80)x1,52=25,84 m2
serwerownia
2x(2,80+2,50)x1,52 =16,11 m2
Hall
[2x(5,75+0,6)+5,75]x1,52=28,04 m2
korytarz
(2x3,00+1,10)x1,52=10,79 m2
wiatrołap
2x(2,00+2,30)x1,30 =11,18 m2
WC męski
1,5x1,30=1,95 m2
</t>
    </r>
  </si>
  <si>
    <t>Przygotowanie powierzchni pod malowanie emulsyjne wraz ze skasowaniem wszelkich zacieków oraz wyszpachlowaniem  nierówności na gładko.
175,53+130,11= 305,64 m2</t>
  </si>
  <si>
    <t xml:space="preserve">Dostawa materiałów i wykonanie posadzki metakrylowej grubości min 2 mm; z wypełnieniem kwarcowym;
typu DURACON lub równoważnym.Granulacja: 0,6-1,2 mm. Posadzka będziwe wykonana w trzech kolorach : 
żółtym - ok 70 m2 , szarym - ok 240 m2  i czerwonym - ok.13 m2.
Posadzka musi posiadać następujace właściwosci:
krótki czas utwardzania,
wysoką odpornośc na tłuszcze i błoto,
wysoką odpornośc na uderzenia i ścieranie,
bardzo niską nasiąkliwośc,
antypoślizgowość.
322,65 m2
</t>
  </si>
  <si>
    <t>Rozebranie ścianki działowej gr 12 cm w pomieszczeniu dyspozytorni
3,40 x 3,00 = 10,20 m2</t>
  </si>
  <si>
    <t>Dostawa materiału i wykonanie scianki działowej z lekkich pustaków gazobetonowych na zaprawie cementowo-wapiennej; grubość 12 cm
2,00x2,80 =5,60 m2</t>
  </si>
  <si>
    <t>Wykucie z muru ościeżnic drzwiowych - wejscie do pom.dyspozytorów
1,00x2,05=2,05m2</t>
  </si>
  <si>
    <t xml:space="preserve">Ręczne usunięcie starych lamperii z tynku strukturalnego w pomieszczeniach dyspozytorni:
pokój kierowców I
[2x4,15+5,80-0,90]x1,40 +5,80x0,90 = 23,70 m2
pokój kierowców II
[2x4,15+5,90-0,90]x1,40+5,90x0,90=23,93m2
bilety
[2x(2,70+4,15)-0,90]x1,40=17,92 m2
dyspozytornia
(2,00+1,60+3,30)x1,40+(5,80+4,80)x0,90=19,20  m2
serwerownia
[2x2,50+2,80-0,90]x1,40 =9,66 m2
Hall
[2x(5,75+0,6)+5,75-4x0,90-1,80]x1,40=18,27 m2
korytarz
(2x3,00+1,10)x1,40=9,94 m2
wiatrołap
2x(2,00+2,30)-1,80)x1,40 =9,52 m2
</t>
  </si>
  <si>
    <t>Wykucie otworu w ścianie z cegły gr.25 cm  dla montażu wentylacji.
Wymiary otworu :0,20x0,20m</t>
  </si>
  <si>
    <t>Dostawa materiałów i wykonanie tynków cementowo-wapiennych  kat.III na zamurowanych powierzchniach obustronnie
2x2,05+2x5,60+0,20x42 = 25,80 m2</t>
  </si>
  <si>
    <t>Dostawa materiałów i dwukrotne malowanie ścian farbą akrylową odporną na wodę i szorowanie (atest), z zagruntowaniem preparatem UNI GRUNT
( wysoki standard).
Kolorystyka wg ustaleń z Zamawiającym.
175,53+130,11= 305,64 m2</t>
  </si>
  <si>
    <t>Dostawa materiałów i wykonanie tynku strukturalnego na ścianach pomieszczeń po wykonaniu remontu instalacji c.o.
132,14+2x2,80x1,40 = 139,98 m2</t>
  </si>
  <si>
    <t>Regulacja drzwi wejsciowych aluminiowych wahadłiowych w celu dostosowania do poziomu posadzki
1 kpl</t>
  </si>
  <si>
    <t>5 d.2</t>
  </si>
  <si>
    <t>6 d.2</t>
  </si>
  <si>
    <t>7 d.2</t>
  </si>
  <si>
    <t>8 d.2</t>
  </si>
  <si>
    <t>9 d.2</t>
  </si>
  <si>
    <t>10 d.2</t>
  </si>
  <si>
    <t>11 d.2</t>
  </si>
  <si>
    <t>12 d.2</t>
  </si>
  <si>
    <t>13 d.2</t>
  </si>
  <si>
    <t>14 d.2</t>
  </si>
  <si>
    <t>15 d.2</t>
  </si>
  <si>
    <t>16 d.2</t>
  </si>
  <si>
    <t>5 d.4</t>
  </si>
  <si>
    <t>KNRW 4-01
1216-0100
1216-0200
anal.</t>
  </si>
  <si>
    <t>KNRW 4-01
1202-0900</t>
  </si>
  <si>
    <t>KNR 4-01
0701-0600</t>
  </si>
  <si>
    <t>KNNR 3
0801-0400</t>
  </si>
  <si>
    <t>KNR 4-01
0819-1500</t>
  </si>
  <si>
    <t>KNR 4-01
0804-0800</t>
  </si>
  <si>
    <t>KNR 4-01
0348-0600</t>
  </si>
  <si>
    <t>KNR 4-01
0354-0800</t>
  </si>
  <si>
    <t>KNNR 7
0503-0800</t>
  </si>
  <si>
    <t>KNNR 7
0503-0712</t>
  </si>
  <si>
    <t>KNR 4-01
0336-0100</t>
  </si>
  <si>
    <t>KNR 4-01
0333-0900</t>
  </si>
  <si>
    <t>KNR 4-01
0330-0700</t>
  </si>
  <si>
    <t>m1</t>
  </si>
  <si>
    <t>Wykucie otworu w ścianie z cegły gł. do 24 cm - otwór dla skrzynki metalowej na układ wodomierzowy
Wymiary otworu :0,60x0,50m</t>
  </si>
  <si>
    <t>KNR 4-01
0811-0400</t>
  </si>
  <si>
    <t>KNNR 2
0803-0280</t>
  </si>
  <si>
    <t>TZKNBK cz.XI
1102-1270</t>
  </si>
  <si>
    <t>KNR 2-02
0121-301</t>
  </si>
  <si>
    <t>TZKNBK cz.IV
0803-2890</t>
  </si>
  <si>
    <t>KNR 4-01
0303-0200</t>
  </si>
  <si>
    <t>Zamurowanie otworów w ścianach gr. 1/2 cegły po demontażu drzwi wejściowych do Dyspozytorni
1,0x2,05 =2,05 m2</t>
  </si>
  <si>
    <t>KNNR 2
0801-0300</t>
  </si>
  <si>
    <t>KNR 2-02
2009-0200</t>
  </si>
  <si>
    <t>KNR 2-02
2006-0300
2007-0400</t>
  </si>
  <si>
    <t>KNR K-04
0109-0200</t>
  </si>
  <si>
    <t>Kalkulacja indywidualna</t>
  </si>
  <si>
    <t>KNR 4-01
0108-0900
0108-1000</t>
  </si>
  <si>
    <t>KNR 4-01
1204-0102</t>
  </si>
  <si>
    <t>KNR 4-01
1204-0202</t>
  </si>
  <si>
    <t>Dwukrotne malowanie sufitów farbą lateksową odporną na wodę i szorowanie (atest), wraz  z zagruntowaniem
( wysoki standard).
Kolorystyka wg ustaleń z Zamawiającym.
657,72 m2</t>
  </si>
  <si>
    <t>Dwukrotne malowanie ścian farbą lateksową odporną na wodę i szorowanie (atest), wraz  z zagruntowaniem
( wysoki standard).
Kolorystyka wg ustaleń z Zamawiającym.
239,25 m2</t>
  </si>
  <si>
    <t>KNNR-W 3
0809-0300</t>
  </si>
  <si>
    <t>KNR 2-02
0217-0900</t>
  </si>
  <si>
    <t>45453000-7</t>
  </si>
  <si>
    <t>45431000-7</t>
  </si>
  <si>
    <t>45262311-4</t>
  </si>
  <si>
    <t>45432210-9</t>
  </si>
  <si>
    <t>45421114-6</t>
  </si>
  <si>
    <t>45262321-7</t>
  </si>
  <si>
    <t>9 d.4</t>
  </si>
  <si>
    <t>Stawka VAT</t>
  </si>
  <si>
    <t>Dostawa i montaż miski ustępowej ceramicznej z dolnopłukiem
2 kpl</t>
  </si>
  <si>
    <t>Dostawa i montaż sedesów ustępowych z utwardzonego tworzywa lub drewnianych
kpl 2</t>
  </si>
  <si>
    <t>Dostawa i montaż umywalek ceramicznych szer 60 cm wraz z półnogą i syfonem PCV ,
9 kpl</t>
  </si>
  <si>
    <t>Dostawa i montaż  pojemnika na mydło w wykonaniu ze stali nierdzewnej
9  szt</t>
  </si>
  <si>
    <t>Dostawa i montaż suszarki do rąk w wykonaniu ze stali nierdzewnej</t>
  </si>
  <si>
    <t>Dostawa i montaż wieszaków na ręczniki oraz koszy narożnych  na żel pod prysznic w wykonaniu ze stali nierdzewnej</t>
  </si>
  <si>
    <t>Dostawa i montaż drzwi wewnętrznych PCV z kratką nawiewną do W.C. oraz okienkiem: wymiary drzwi 0,70x2,00 m.
Drzwi zaopatrzyć w klamkę i zamek ustępowy.
1 szt</t>
  </si>
  <si>
    <t>Dostawa i montaż kurków czerpalnych z pokrętłem i złaczka do węża
2 kpl</t>
  </si>
  <si>
    <t xml:space="preserve">Dostawa i montaż brodzików natryskowych kompletnych z syfonem  oraz  drzwiami przesuwnymi do prysznica..
2 kpl </t>
  </si>
  <si>
    <t>Dostawa materiału i wykonanie okładziny z płytek ściennych 20x25 cm
Rodzaj i kolor płytek uzgodnić z Zamawiającym.
pomieszczenia sanitarne:
2x(5,55+1,60)x2+2x0,80x2=31,80 m2
2x(4,34+1,58)x2= 23,68 m2
2x(1,60+0,90-0,60)x2,00x2= 15,20 m2
(4,34+0,55+2,55+1,70+0,90+1,20)x2,00 = 22,48 m2
2x(1,22+0,76)x2,00x2= 15,84 m2
(3,30+1,80+0,50)x2,0=11,20 m2</t>
  </si>
  <si>
    <t>Dostawa i montaż drzwi wewnętrznych PCV z kratką nawiewną - pełne; wymiary drzwi 0,80x2,00 m.
Drzwi zaopatrzyć w klamkę i zamek. 
Drzwi z korytarza do pomieszczeń sanitarnych:
4 kpl
1 szt</t>
  </si>
  <si>
    <t>Dostawa i montaż baterii natryskowych z dużym regulowanym sitkiem, wężem oraz uchwytem pionowym przesuwnym montowanym na ścianie prysznica.
2 kpl</t>
  </si>
  <si>
    <t>Uszczelnienie parapetów okiennych silikonem dekarskim obustronnie,
2 okna x1,45x2 = 12 mb</t>
  </si>
  <si>
    <t>Demontaż umywalek wraz z syfonem umywalkowym
9 kpl</t>
  </si>
  <si>
    <t>Demontaż starych kratek ściekowych 
3 kpl</t>
  </si>
  <si>
    <t>Dostawa materiałów i wykonanie podejścia odpływowego PCV fi 110 z miski ustępowej wraz z podłączeniem do istniejacej kanalizacji
2 kpl</t>
  </si>
  <si>
    <t>Dodatek za wykonanie podejść odpływowych  fi 110 mm z misek ustępowych
2 kpl</t>
  </si>
  <si>
    <t>Wykonanie na warsztacie, dostawa i montaż zabudowy studzienki  z kątownika 35x35 mm wraz z podmurowaniem oraz pokrywy z blachy ryflowanej
Wymiary zabudowy: 80 cm x 80 cm
1 kpl</t>
  </si>
  <si>
    <t>Dostawa materiałów i wykonanie zabudowy rur instalacyjnych z płyt kartonowo gipsowych wodoodpornych na stelażu z kształtowników metalowych
szatnia:
7,62x(0,80+0,50)+4,33x(0,60+0,50)+4,46x(0,60+0,50) = 19,58 m2</t>
  </si>
  <si>
    <t>45410000-5</t>
  </si>
  <si>
    <t xml:space="preserve">Wykonanie  tynków  cementowych wyrównujących pod płytki, kat III z dodatkiem wodoszczelnym do zaprawy.
na ścianach: 
120,20+91,97 = 212,17 m2
</t>
  </si>
  <si>
    <t>NA REMONT POMIESZCZEŃ SANITARNYCH I KORYTARZA W BUDYNKU WARSZTATU NAPRAW GŁÓWNYCH</t>
  </si>
  <si>
    <t>Zerwanie wykładziny PCV i rozebranie posadzki cementowej
szatnia
2,35x7,62+4,33x3,50= 33,07 m2</t>
  </si>
  <si>
    <t>Wykucie z muru oscieżnic drewnianych o pow. do 2 m2
15 szt</t>
  </si>
  <si>
    <t>Dostawa i montaż kątownika metalowego na narożnikach wypukłych
2,00x6 szt =12 mb</t>
  </si>
  <si>
    <t>Wywóz gruzu na odl.do 10 km wraz z opłatą za składowanie
5m3</t>
  </si>
  <si>
    <t>RAZEM  DZIAŁ III</t>
  </si>
  <si>
    <t xml:space="preserve">Dział II. Roboty remontowo-budowlane </t>
  </si>
  <si>
    <t>OGÓŁEM  DZIAŁ I+II+III</t>
  </si>
  <si>
    <t>Wykucie bruzd w posadzce dla podłączenia odpływów kanalizacyjnych z kratek
3 szt x 0,50 mb</t>
  </si>
  <si>
    <t xml:space="preserve">Opalenie lamperii z farby olejnej
umywalnia
2x(5,55+1,60)x1,60+2x0,80x1,60=25,44 m2
Korytarz:
2x3,30x1,60 = 10,56 m2
2x(1,37+7,50+1,35+6,00-7x0,8)x1,60 = 32,37 m2
Szatnia:
(2,35+3,29+3,50+4,33+5,86+7,62-2x0,80-2x1,20x1,45)x1,60 = 37,55 m2
</t>
  </si>
  <si>
    <t>Rozebranie okładziny z płytek ściennych wraz z tynkiem
sanitariaty:
2x(4,34+1,58)x1,50= 17,76 m2
2x(1,60+0,90)x1,50x2= 15,00 m2
2x(4,34+1,10)x1,50+(1,70+2x0,90)x1,50+ 2x(2x0,50+0,95)x1,50= 27,42 m2
2x(1,22+0,76)x1,50x2= 11,88 m2</t>
  </si>
  <si>
    <t>Zamurowanie bruzd instalacyjnych  w posadzce
1,5 mb</t>
  </si>
  <si>
    <t>Wymiana nadproży nad otworem drzwiowym wewnętrznym
8x1,20 mb</t>
  </si>
  <si>
    <t>Rozebranie posadzek  z płytek 10x10 wraz z posadzką cementową
sanitariaty:
(5,55x1,60)+0,80x1,05=9,72 m2
(4,34x1,58)+0,45x0,94= 7,28 m2
(1,60x0,90)x2= 2,88 m2
(4,34x1,10)+(1,70x0,90)+ (0,53x0,95)= 6,80 m2
(1,22x0,76)x2= 1,85 m2
3,30x1,05 = 3,47 m2
korytarz
1,37 x 7,50 +1,35x6,00 = 18,38 m2</t>
  </si>
  <si>
    <t>Dostawa materiału i wykonanie ścianki działowej gr 10 cm z płyt karton-gips wodoodpornych na stelażu z kształtowników metalowych - ściana z wodomierzami.
W ściance osadzić drzwiczki metaloweo wymiarach 0,60mx1,20 m dla odczytu wodomierzy i konserwacji zaworów
1,60x3,00 =4,80 m2</t>
  </si>
  <si>
    <t>Dostawa materiałów i wykonanie stropów podwieszanych  z płyt kartonowo gipsowych wodoodpornych na stelażu podwójnym z kształtowników metalowych
sanitariaty:
(5,55x1,60)+0,80x1,05=9,72 m2
(4,34x1,58)+0,45x0,94= 7,28 m2
(1,60x0,90)x2= 2,88m2
(4,34x1,10)+(1,70x0,90)+ (0,53x0,95)= 6,80 m2
(1,22x0,76)x2= 1,85 m2
3,30x1,05 = 3,47 m2
korytarz
1,37 x 7,50 +1,35x6,00 = 18,38 m2
szatnia:
7,62x(0,80+0,50)+4,33x(0,60+0,50)+4,46x(0,60+0,50) = 19,58 m2</t>
  </si>
  <si>
    <t xml:space="preserve">Dostawa materiału i wykonanie okładziny z płytek ściennych typu GRES szkliwiony 30x30 cm
Rodzaj i kolor płytek uzgodnić z Zamawiającym.
Korytarz:
2x(1,37+7,50+1,35+6,00-7x0,8)x2,10 = 44,60 m2
Szatnia:
(2,35+3,29+3,50+4,33+5,86+7,62-2x0,80)x2,10-2x1,20x1,45 = 49,76 m2
</t>
  </si>
  <si>
    <t xml:space="preserve">Przygotowanie podłoża i wykonanie w pomieszczeniach sanitarnych izolacji z folii w płynie pod posadzkę  z wywinięciem ok. 10 cm na ściany.
posadzka :
(5,55x1,60)+0,80x1,05=9,72 m2
(4,34x1,58)+0,45x0,94= 7,28 m2
(1,60x0,90)x2= 2,88 m2
(4,34x1,10)+(1,70x0,90)+ (0,53x0,95)= 6,80 m2
(1,22x0,76)x2= 1,85 m2
3,30x1,05 = 3,47 m2
1,37 x 7,50 +1,35x6,00 = 18,38 m2
Razem: 50,38 m2 x wsp 1,10 = 55,42 m2
</t>
  </si>
  <si>
    <t>Dostawa materiałów i wykonanie posadzki cementowej gr 3-5 cm wraz z wyprofilowaniem spadków w kierunku kratek ściekowych oraz zatarciem na gładko - wylewka wyrównujaca pod posadzkę z płytek.
posadzka :
(5,55x1,60)+0,80x1,05=9,72 m2
(4,34x1,58)+0,45x0,94= 7,28 m2
(1,60x0,90)x2= 2,88 m2
(4,34x1,10)+(1,70x0,90)+ (0,53x0,95)= 6,80 m2
(1,22x0,76)x2= 1,85 m2
3,30x1,05 = 3,47 m2
1,37 x 7,50 +1,35x6,00 = 18,38 m2
2,35x7,62+4,33x3,50= 33,07 m2</t>
  </si>
  <si>
    <t>Posadzki z płytek podłogowych gresowych 30x30 układane na zaprawie klejowej pełnej,wodoodpornej, metoda w karo; 
Posadzkę układać ze spadkiem kopertowym w kierunku kratki zlewowej,
krawędzie kopert zaopatrzyć w dylatacje.Spoiny elastyczne, wodoodporne z dodatkiem pleśniobójczym.
sanitariaty :
(5,55x1,60)+0,80x1,05=9,72 m2
(4,34x1,58)+0,45x0,94= 7,28 m2
(1,60x0,90)x2=2,88m2
(4,34x1,10)+(1,70x0,90)+ (0,53x0,95)= 6,80 m2
(1,22x0,76)x2= 1,85 m2
3,30x1,05 = 3,47 m2
korytarz
1,37 x 7,50 +1,35x6,00 = 18,38 m2
szatnia:
2,35x7,62+4,33x3,50= 33,07 m2</t>
  </si>
  <si>
    <t xml:space="preserve">Dostawa i montaż drzwi aluminiowych, białych, pełnych, ocieplonych, ze środkowym ramiakiem,klamką, zamkiem drzwiowym, samozamykaczem i blokadą. 
(wymiary w świetle ościeżnicy): 0,80x2,00 m.
Drzwi do z korytarza do warsztatów:
6 szt
</t>
  </si>
  <si>
    <t xml:space="preserve">Zmycie ścian i usunięcie  starej farby emulsyjnej z wykuciem wszelkich haków i zawieszeń
ściany powyżej lamperii  i sufity w pomieszczeniach.
sufity:
(5,55x1,60)+0,80x1,05=9,72 m2
(4,34x1,58)+0,45x0,94= 7,28 m2
(1,60x0,90)x2= 2,88 m2
(4,34x1,10)+(1,70x0,90)+ (0,53x0,95)= 6,80 m2
(1,22x0,76)x2= 1,85 m2
3,30x1,05 = 3,47 m2
1,37 x 7,50 +1,35x6,00 = 18,38 m2
2,35x7,62+4,33x3,50= 33,07 m2
ściany :
pomieszczenia sanitarne:
2x(5,55+1,60)x1,50+2x0,80x0,70=11,13 m2
2x(4,34+1,58)x0,70= 8,29 m2
2x(1,60+0,90-0,60)x1,20x2= 9,12 m2
(4,34+0,55+2,55+1,70+0,90+1,20)x0,70= 7,87 m2
2x(1,22+0,76)x1,20x2 = 9,50 m2
(3,30+1,80+0,50)x1,00 = 5,60 m2
Korytarz:
2x(1,37+7,50+1,35+6,00-7x0,8)x0,70= 14,87 m2
Szatnia:
(2,35+3,29+3,50+4,33+5,86+7,62-2x0,80)x1,00 = 25,35 m2
</t>
  </si>
  <si>
    <t>Przygotowanie powierzchni pod malowanie emulsyjne wraz ze skasowaniem wszelkich zacieków oraz wyszpachlowaniem  nierówności na gładko.
83,45+91,73=175,18 m2</t>
  </si>
  <si>
    <t>Dwukrotne malowanie ścian farbą akrylową odporną na wodę i szorowanie (atest), z zagruntowaniem preparatem UNI GRUNT
( wysoki standard).
Kolorystyka wg ustaleń z Zamawiającym.
175,18 m2</t>
  </si>
  <si>
    <t>17 d.2</t>
  </si>
  <si>
    <t>18 d.2</t>
  </si>
  <si>
    <t>19 d.2</t>
  </si>
  <si>
    <t>20 d.2</t>
  </si>
  <si>
    <t>21 d.2</t>
  </si>
  <si>
    <t>22 d.2</t>
  </si>
  <si>
    <t>23 d.2</t>
  </si>
  <si>
    <t>24 d.2</t>
  </si>
  <si>
    <t>25 d.2</t>
  </si>
  <si>
    <t>26 d.2</t>
  </si>
  <si>
    <t>27 d.2</t>
  </si>
  <si>
    <t>28 d.2</t>
  </si>
  <si>
    <t>29 d.2</t>
  </si>
  <si>
    <t>30 d.2</t>
  </si>
  <si>
    <t>Dział III. ROBOTY MALARSKIE</t>
  </si>
  <si>
    <t>1 d.3</t>
  </si>
  <si>
    <t>2 d.3</t>
  </si>
  <si>
    <t>3 d.3</t>
  </si>
  <si>
    <t>Poszerzenie otworu drzwiowego o 10 cm (rozbiórka fragmentu scianki działowej 0,10x2,0=0,20 m2)  w celu zamontowania szerszych drzwi</t>
  </si>
  <si>
    <t>szt.</t>
  </si>
  <si>
    <t>NA REMONT POMIESZCZEŃ W BUDYNKACH MZK 2015</t>
  </si>
  <si>
    <t>1.</t>
  </si>
  <si>
    <t>2.</t>
  </si>
  <si>
    <t>3.</t>
  </si>
  <si>
    <t>4.</t>
  </si>
  <si>
    <t xml:space="preserve">OGÓŁEM  </t>
  </si>
  <si>
    <t>5.</t>
  </si>
  <si>
    <t>6.</t>
  </si>
  <si>
    <t>7.</t>
  </si>
  <si>
    <t>8.</t>
  </si>
  <si>
    <t>Numer specyfikacji</t>
  </si>
  <si>
    <t>45450000-6</t>
  </si>
  <si>
    <t>9.</t>
  </si>
  <si>
    <t>6.1</t>
  </si>
  <si>
    <t>6.2</t>
  </si>
  <si>
    <t>6.3</t>
  </si>
  <si>
    <t>6.4</t>
  </si>
  <si>
    <t>6.5</t>
  </si>
  <si>
    <t>10.</t>
  </si>
  <si>
    <t>11.</t>
  </si>
  <si>
    <t>12.</t>
  </si>
  <si>
    <t>13.</t>
  </si>
  <si>
    <t>Dokładne umycie i konserwacja specjalnym środkiem lamperii wykonanej z płytek gresowych na ścianach hali:
[2x(36,30+30,05) - 0,90x3,0-1,0x2-1,10-1,20- 1,50x6-
1,76+(0,55+0,35)x2x8+(0,55+2x0,38)x4+(0,35+2x0,20)x4+
(0,05x2+0,55)x4+(0,38x2+0,55)x4]x2,1  = 305,38   m2</t>
  </si>
  <si>
    <t xml:space="preserve">Dwukrotne malowanie ścian farbą lateksową odporną na wodę i szorowanie (atest), wraz z zagruntowaniem.wysoki standard).
Kolorystyka wg ustaleń z Zamawiającym.
2113,23m2
</t>
  </si>
  <si>
    <t xml:space="preserve">45450000-6, </t>
  </si>
  <si>
    <t>28112310-6</t>
  </si>
  <si>
    <t xml:space="preserve">Remont ścian głównej hali napraw </t>
  </si>
  <si>
    <t>do SIWZ</t>
  </si>
  <si>
    <t>Dostawa i montaż kratek wentylacyjnych w zabudowie (płyta karton.-gips):
5 szt.</t>
  </si>
  <si>
    <t xml:space="preserve">Wartość 
netto  
(6x7)             </t>
  </si>
  <si>
    <t>Zabezpieczenie posadzki folią przed zabrudzeniem.
 30,05x36,30 = 1090,81 m2</t>
  </si>
  <si>
    <t>Wykonanie kurtyny zabezpieczajacej remontowaną część od części czynnej hali.
36,00 x 7,00 m2 = 252 m2</t>
  </si>
  <si>
    <t>Zmycie ścian hali i sufitów przy pomocy myjki ciśnieniowej i chemicznych środków myjacych w celu odtłuszczenia i usuniecia warstwy kurzu.
Przed przystąpieniem do robót należy dokładnie zabezpieczyć wszelkie instalacje i urządzenia na hali folią i taśmą klejącą.
Strop: 
[36,30x30,05-4x30,00x3,20-(10,40+7,50)x3,20] x wsp 2=649,54x2= 1299,08 m2
Ściany wzdłużne:
2x36,30x(0,71+1,53)=162,62 m2
2x(12,30x3,62+24x3,29) = 246,98 m2
Ściana bramowa:
4,15x(30,05+2x0,23x4) - 5x3,66x1,52 = 104,52 m2
ściana poprzeczna:
4,82x(30,05+2x0,53x4)+2x0,80x30,05+0,50x5,50 = 216,11 m2
Słupy:
4,70x2x(0,50+0,35)x8= 63,92 m2
Belka:
20,00x1,00=20,00 m2
Razem: 2113,23 m2</t>
  </si>
  <si>
    <t>Przygotowanie powierzchni pod malowanie, zmycie i usunięcie starej farby emulsyjnej z wykuciem wszelkich haków i zawieszeń, skasowaniem zacieków, uzupełnieniem ubytków i wyszpachlowaniem nierówności na gładko masą szpachlową.
sufit: 1299,08 m2
ściany hali: 814,15 m2</t>
  </si>
  <si>
    <t>Wklejenie siatki, uzupełnienie gotową masą szpachlową w celu wyrównania nierówności ścian.
500 m2</t>
  </si>
  <si>
    <t>Wymiana pogiętych kątowników na narożnikach ścian i słupów.
30 mb</t>
  </si>
  <si>
    <t>Naprawa uszkodzonej obudowy rur instalacyjnych:
wklejenie siatki, wyrównanie narożników i uzupełnienie ubytków.
2x1,53x36,30 = 111,08 m2</t>
  </si>
  <si>
    <t xml:space="preserve">Wykonanie na warsztacie oraz montaż na hali dwóch odbojnic z rur fi 50 wykonanych ze stali nierdzewnej w celu zabezpieczenia ścian i belek przed uszkodzeniem kolumnami podnośników. Odbojnice należy przymocować do ściany za pomocą wsporników o długości 0,45 cm w rozstawie co 2 m.
Długość jednej odbojnicy 15 mb.
2 kpl </t>
  </si>
  <si>
    <t>Rusztowania ramowe warszawskie 6 m przestawne lub przesuwne:
powierzchnia hali do zarusztowania:
(36,30-2x1,65)x(30,05-2x1,65) = 882,75m2</t>
  </si>
  <si>
    <t>Rusztowania ramowe przyścienne RR-1/30 wys. do 6m                                                                                                            2x(36,30+30,05-1,65)x5,0= 647,00 m2.</t>
  </si>
  <si>
    <t>Załącznik Nr 4 cz.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</si>
</sst>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 CE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9"/>
      <name val="Arial"/>
      <family val="2"/>
    </font>
    <font>
      <sz val="11"/>
      <color indexed="9"/>
      <name val="Arial CE"/>
      <family val="2"/>
    </font>
    <font>
      <b/>
      <sz val="14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0"/>
      <name val="Arial CE"/>
      <family val="2"/>
    </font>
    <font>
      <sz val="8"/>
      <color theme="0"/>
      <name val="Arial CE"/>
      <family val="2"/>
    </font>
    <font>
      <b/>
      <sz val="10"/>
      <color theme="0"/>
      <name val="Arial"/>
      <family val="2"/>
    </font>
    <font>
      <sz val="11"/>
      <color theme="0"/>
      <name val="Arial CE"/>
      <family val="2"/>
    </font>
    <font>
      <b/>
      <sz val="14"/>
      <color theme="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3" fontId="7" fillId="35" borderId="12" xfId="42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7" fillId="35" borderId="12" xfId="42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3" fontId="7" fillId="36" borderId="12" xfId="42" applyFont="1" applyFill="1" applyBorder="1" applyAlignment="1">
      <alignment horizontal="center" vertical="center" wrapText="1"/>
    </xf>
    <xf numFmtId="43" fontId="3" fillId="36" borderId="12" xfId="42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3" fontId="7" fillId="35" borderId="14" xfId="42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3" fillId="35" borderId="12" xfId="42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 wrapText="1"/>
    </xf>
    <xf numFmtId="1" fontId="0" fillId="37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37" borderId="0" xfId="42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3" fontId="3" fillId="35" borderId="12" xfId="42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7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2" fontId="5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3" fontId="56" fillId="38" borderId="19" xfId="42" applyFont="1" applyFill="1" applyBorder="1" applyAlignment="1">
      <alignment horizontal="center" vertical="center" wrapText="1"/>
    </xf>
    <xf numFmtId="43" fontId="56" fillId="38" borderId="20" xfId="42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56" fillId="38" borderId="12" xfId="0" applyNumberFormat="1" applyFont="1" applyFill="1" applyBorder="1" applyAlignment="1">
      <alignment horizontal="center" vertical="center" wrapText="1"/>
    </xf>
    <xf numFmtId="0" fontId="55" fillId="39" borderId="21" xfId="0" applyFont="1" applyFill="1" applyBorder="1" applyAlignment="1">
      <alignment horizontal="center" vertical="center" wrapText="1"/>
    </xf>
    <xf numFmtId="0" fontId="55" fillId="39" borderId="22" xfId="0" applyFont="1" applyFill="1" applyBorder="1" applyAlignment="1">
      <alignment horizontal="center" vertical="center" wrapText="1"/>
    </xf>
    <xf numFmtId="0" fontId="57" fillId="39" borderId="22" xfId="0" applyFont="1" applyFill="1" applyBorder="1" applyAlignment="1">
      <alignment horizontal="center" vertical="center" wrapText="1"/>
    </xf>
    <xf numFmtId="0" fontId="57" fillId="39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55" fillId="39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9" fontId="58" fillId="38" borderId="12" xfId="0" applyNumberFormat="1" applyFont="1" applyFill="1" applyBorder="1" applyAlignment="1">
      <alignment horizontal="center" vertical="center" wrapText="1"/>
    </xf>
    <xf numFmtId="43" fontId="59" fillId="38" borderId="25" xfId="42" applyFont="1" applyFill="1" applyBorder="1" applyAlignment="1">
      <alignment horizontal="center" vertical="center" wrapText="1"/>
    </xf>
    <xf numFmtId="43" fontId="59" fillId="38" borderId="26" xfId="42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3" fillId="4" borderId="10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75" zoomScaleNormal="75" zoomScaleSheetLayoutView="75" zoomScalePageLayoutView="0" workbookViewId="0" topLeftCell="A62">
      <selection activeCell="G17" sqref="G17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14.125" style="0" customWidth="1"/>
    <col min="4" max="4" width="66.625" style="32" customWidth="1"/>
    <col min="5" max="5" width="7.875" style="0" customWidth="1"/>
    <col min="7" max="7" width="15.875" style="0" customWidth="1"/>
    <col min="8" max="8" width="19.875" style="0" customWidth="1"/>
    <col min="11" max="11" width="18.625" style="0" customWidth="1"/>
  </cols>
  <sheetData>
    <row r="1" spans="1:11" ht="18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>
      <c r="A2" s="138" t="s">
        <v>204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6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4" s="19" customFormat="1" ht="12.75">
      <c r="A4" s="127" t="s">
        <v>16</v>
      </c>
      <c r="B4" s="127" t="s">
        <v>17</v>
      </c>
      <c r="C4" s="127" t="s">
        <v>46</v>
      </c>
      <c r="D4" s="128" t="s">
        <v>14</v>
      </c>
      <c r="E4" s="127" t="s">
        <v>18</v>
      </c>
      <c r="F4" s="127" t="s">
        <v>15</v>
      </c>
      <c r="G4" s="127" t="s">
        <v>49</v>
      </c>
      <c r="H4" s="137" t="s">
        <v>48</v>
      </c>
      <c r="I4" s="140" t="s">
        <v>0</v>
      </c>
      <c r="J4" s="141"/>
      <c r="K4" s="127" t="s">
        <v>47</v>
      </c>
      <c r="L4" s="10"/>
      <c r="M4" s="10"/>
      <c r="N4" s="18"/>
    </row>
    <row r="5" spans="1:14" s="19" customFormat="1" ht="12.75">
      <c r="A5" s="127"/>
      <c r="B5" s="127"/>
      <c r="C5" s="136"/>
      <c r="D5" s="128"/>
      <c r="E5" s="127"/>
      <c r="F5" s="127"/>
      <c r="G5" s="127"/>
      <c r="H5" s="137"/>
      <c r="I5" s="142"/>
      <c r="J5" s="143"/>
      <c r="K5" s="136"/>
      <c r="L5" s="10"/>
      <c r="M5" s="10"/>
      <c r="N5" s="18"/>
    </row>
    <row r="6" spans="1:14" s="19" customFormat="1" ht="25.5">
      <c r="A6" s="127"/>
      <c r="B6" s="127"/>
      <c r="C6" s="136"/>
      <c r="D6" s="128"/>
      <c r="E6" s="127"/>
      <c r="F6" s="127"/>
      <c r="G6" s="127"/>
      <c r="H6" s="137"/>
      <c r="I6" s="11" t="s">
        <v>55</v>
      </c>
      <c r="J6" s="11" t="s">
        <v>2</v>
      </c>
      <c r="K6" s="136"/>
      <c r="L6" s="10"/>
      <c r="M6" s="10"/>
      <c r="N6" s="18"/>
    </row>
    <row r="7" spans="1:14" s="19" customFormat="1" ht="12.75">
      <c r="A7" s="13">
        <v>1</v>
      </c>
      <c r="B7" s="13">
        <v>2</v>
      </c>
      <c r="C7" s="13">
        <v>3</v>
      </c>
      <c r="D7" s="33">
        <v>4</v>
      </c>
      <c r="E7" s="13">
        <v>5</v>
      </c>
      <c r="F7" s="13">
        <v>6</v>
      </c>
      <c r="G7" s="13">
        <v>7</v>
      </c>
      <c r="H7" s="14">
        <v>8</v>
      </c>
      <c r="I7" s="15">
        <v>9</v>
      </c>
      <c r="J7" s="15">
        <v>10</v>
      </c>
      <c r="K7" s="15">
        <v>11</v>
      </c>
      <c r="L7" s="10"/>
      <c r="M7" s="10"/>
      <c r="N7" s="18"/>
    </row>
    <row r="8" spans="1:11" s="19" customFormat="1" ht="27.75" customHeight="1">
      <c r="A8" s="130" t="s">
        <v>34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</row>
    <row r="9" spans="1:11" s="19" customFormat="1" ht="99" customHeight="1">
      <c r="A9" s="2" t="s">
        <v>5</v>
      </c>
      <c r="B9" s="12" t="s">
        <v>3</v>
      </c>
      <c r="C9" s="39"/>
      <c r="D9" s="34" t="s">
        <v>214</v>
      </c>
      <c r="E9" s="2" t="s">
        <v>19</v>
      </c>
      <c r="F9" s="22">
        <v>72.06</v>
      </c>
      <c r="G9" s="17"/>
      <c r="H9" s="22">
        <f>F9*G9</f>
        <v>0</v>
      </c>
      <c r="I9" s="12">
        <v>23</v>
      </c>
      <c r="J9" s="20">
        <f>H9*0.23</f>
        <v>0</v>
      </c>
      <c r="K9" s="22">
        <f>H9+J9</f>
        <v>0</v>
      </c>
    </row>
    <row r="10" spans="1:11" s="19" customFormat="1" ht="142.5" customHeight="1">
      <c r="A10" s="2" t="s">
        <v>35</v>
      </c>
      <c r="B10" s="12" t="s">
        <v>3</v>
      </c>
      <c r="C10" s="39"/>
      <c r="D10" s="34" t="s">
        <v>217</v>
      </c>
      <c r="E10" s="2" t="s">
        <v>19</v>
      </c>
      <c r="F10" s="22">
        <v>50.38</v>
      </c>
      <c r="G10" s="17"/>
      <c r="H10" s="22">
        <f aca="true" t="shared" si="0" ref="H10:H33">F10*G10</f>
        <v>0</v>
      </c>
      <c r="I10" s="12">
        <v>23</v>
      </c>
      <c r="J10" s="20">
        <f aca="true" t="shared" si="1" ref="J10:J33">H10*0.23</f>
        <v>0</v>
      </c>
      <c r="K10" s="22">
        <f aca="true" t="shared" si="2" ref="K10:K33">H10+J10</f>
        <v>0</v>
      </c>
    </row>
    <row r="11" spans="1:11" s="19" customFormat="1" ht="111.75" customHeight="1">
      <c r="A11" s="2" t="s">
        <v>36</v>
      </c>
      <c r="B11" s="12" t="s">
        <v>3</v>
      </c>
      <c r="C11" s="39"/>
      <c r="D11" s="34" t="s">
        <v>213</v>
      </c>
      <c r="E11" s="2" t="s">
        <v>19</v>
      </c>
      <c r="F11" s="22">
        <v>105.92</v>
      </c>
      <c r="G11" s="17"/>
      <c r="H11" s="22"/>
      <c r="I11" s="12"/>
      <c r="J11" s="20"/>
      <c r="K11" s="22"/>
    </row>
    <row r="12" spans="1:11" s="19" customFormat="1" ht="54" customHeight="1">
      <c r="A12" s="2" t="s">
        <v>37</v>
      </c>
      <c r="B12" s="12" t="s">
        <v>3</v>
      </c>
      <c r="C12" s="39"/>
      <c r="D12" s="34" t="s">
        <v>205</v>
      </c>
      <c r="E12" s="2" t="s">
        <v>19</v>
      </c>
      <c r="F12" s="22">
        <v>33.07</v>
      </c>
      <c r="G12" s="17"/>
      <c r="H12" s="22">
        <f t="shared" si="0"/>
        <v>0</v>
      </c>
      <c r="I12" s="12">
        <v>23</v>
      </c>
      <c r="J12" s="20">
        <f t="shared" si="1"/>
        <v>0</v>
      </c>
      <c r="K12" s="22">
        <f t="shared" si="2"/>
        <v>0</v>
      </c>
    </row>
    <row r="13" spans="1:11" s="19" customFormat="1" ht="42" customHeight="1">
      <c r="A13" s="2" t="s">
        <v>6</v>
      </c>
      <c r="B13" s="12" t="s">
        <v>3</v>
      </c>
      <c r="C13" s="39"/>
      <c r="D13" s="31" t="s">
        <v>206</v>
      </c>
      <c r="E13" s="2" t="s">
        <v>21</v>
      </c>
      <c r="F13" s="2">
        <v>15</v>
      </c>
      <c r="G13" s="21"/>
      <c r="H13" s="22">
        <f t="shared" si="0"/>
        <v>0</v>
      </c>
      <c r="I13" s="12">
        <v>23</v>
      </c>
      <c r="J13" s="20">
        <f t="shared" si="1"/>
        <v>0</v>
      </c>
      <c r="K13" s="22">
        <f t="shared" si="2"/>
        <v>0</v>
      </c>
    </row>
    <row r="14" spans="1:11" s="19" customFormat="1" ht="33" customHeight="1">
      <c r="A14" s="2" t="s">
        <v>7</v>
      </c>
      <c r="B14" s="12" t="s">
        <v>3</v>
      </c>
      <c r="C14" s="39"/>
      <c r="D14" s="31" t="s">
        <v>246</v>
      </c>
      <c r="E14" s="2" t="s">
        <v>21</v>
      </c>
      <c r="F14" s="2">
        <v>13</v>
      </c>
      <c r="G14" s="21"/>
      <c r="H14" s="22">
        <f>F14*G14</f>
        <v>0</v>
      </c>
      <c r="I14" s="12">
        <v>23</v>
      </c>
      <c r="J14" s="20">
        <f>H14*0.23</f>
        <v>0</v>
      </c>
      <c r="K14" s="22">
        <f>H14+J14</f>
        <v>0</v>
      </c>
    </row>
    <row r="15" spans="1:11" s="19" customFormat="1" ht="38.25" customHeight="1">
      <c r="A15" s="2" t="s">
        <v>38</v>
      </c>
      <c r="B15" s="12" t="s">
        <v>3</v>
      </c>
      <c r="C15" s="39"/>
      <c r="D15" s="34" t="s">
        <v>212</v>
      </c>
      <c r="E15" s="2" t="s">
        <v>20</v>
      </c>
      <c r="F15" s="22">
        <v>1.5</v>
      </c>
      <c r="G15" s="21"/>
      <c r="H15" s="22">
        <f t="shared" si="0"/>
        <v>0</v>
      </c>
      <c r="I15" s="12">
        <v>23</v>
      </c>
      <c r="J15" s="20">
        <f t="shared" si="1"/>
        <v>0</v>
      </c>
      <c r="K15" s="22">
        <f t="shared" si="2"/>
        <v>0</v>
      </c>
    </row>
    <row r="16" spans="1:11" s="19" customFormat="1" ht="38.25" customHeight="1">
      <c r="A16" s="2" t="s">
        <v>39</v>
      </c>
      <c r="B16" s="12" t="s">
        <v>3</v>
      </c>
      <c r="C16" s="39"/>
      <c r="D16" s="34" t="s">
        <v>196</v>
      </c>
      <c r="E16" s="2" t="s">
        <v>25</v>
      </c>
      <c r="F16" s="38">
        <v>9</v>
      </c>
      <c r="G16" s="17"/>
      <c r="H16" s="22">
        <f t="shared" si="0"/>
        <v>0</v>
      </c>
      <c r="I16" s="12">
        <v>23</v>
      </c>
      <c r="J16" s="20">
        <f t="shared" si="1"/>
        <v>0</v>
      </c>
      <c r="K16" s="22">
        <f>H16+J16</f>
        <v>0</v>
      </c>
    </row>
    <row r="17" spans="1:11" s="19" customFormat="1" ht="38.25" customHeight="1" thickBot="1">
      <c r="A17" s="2" t="s">
        <v>40</v>
      </c>
      <c r="B17" s="12" t="s">
        <v>3</v>
      </c>
      <c r="C17" s="39"/>
      <c r="D17" s="34" t="s">
        <v>197</v>
      </c>
      <c r="E17" s="2" t="s">
        <v>25</v>
      </c>
      <c r="F17" s="38">
        <v>3</v>
      </c>
      <c r="G17" s="17"/>
      <c r="H17" s="22">
        <f t="shared" si="0"/>
        <v>0</v>
      </c>
      <c r="I17" s="12">
        <v>23</v>
      </c>
      <c r="J17" s="20">
        <f t="shared" si="1"/>
        <v>0</v>
      </c>
      <c r="K17" s="22">
        <f t="shared" si="2"/>
        <v>0</v>
      </c>
    </row>
    <row r="18" spans="1:11" s="19" customFormat="1" ht="38.25" customHeight="1" thickBot="1">
      <c r="A18" s="121" t="s">
        <v>29</v>
      </c>
      <c r="B18" s="122"/>
      <c r="C18" s="122"/>
      <c r="D18" s="122"/>
      <c r="E18" s="122"/>
      <c r="F18" s="122"/>
      <c r="G18" s="123"/>
      <c r="H18" s="26" t="s">
        <v>26</v>
      </c>
      <c r="I18" s="27"/>
      <c r="J18" s="27"/>
      <c r="K18" s="26" t="s">
        <v>27</v>
      </c>
    </row>
    <row r="19" spans="1:11" s="19" customFormat="1" ht="20.25" customHeight="1" thickBot="1">
      <c r="A19" s="121"/>
      <c r="B19" s="122"/>
      <c r="C19" s="122"/>
      <c r="D19" s="122"/>
      <c r="E19" s="122"/>
      <c r="F19" s="122"/>
      <c r="G19" s="123"/>
      <c r="H19" s="85">
        <f>SUM(H9:H17)</f>
        <v>0</v>
      </c>
      <c r="I19" s="37"/>
      <c r="J19" s="37"/>
      <c r="K19" s="85">
        <f>SUM(K9:K17)</f>
        <v>0</v>
      </c>
    </row>
    <row r="20" spans="1:11" s="19" customFormat="1" ht="14.25" customHeight="1">
      <c r="A20" s="82"/>
      <c r="B20" s="82"/>
      <c r="C20" s="82"/>
      <c r="D20" s="82"/>
      <c r="E20" s="82"/>
      <c r="F20" s="82"/>
      <c r="G20" s="82"/>
      <c r="H20" s="83"/>
      <c r="I20" s="84"/>
      <c r="J20" s="84"/>
      <c r="K20" s="83"/>
    </row>
    <row r="21" spans="1:11" s="19" customFormat="1" ht="32.25" customHeight="1">
      <c r="A21" s="130" t="s">
        <v>210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2"/>
    </row>
    <row r="22" spans="1:11" s="19" customFormat="1" ht="53.25" customHeight="1">
      <c r="A22" s="2" t="s">
        <v>8</v>
      </c>
      <c r="B22" s="12" t="s">
        <v>51</v>
      </c>
      <c r="C22" s="39"/>
      <c r="D22" s="34" t="s">
        <v>198</v>
      </c>
      <c r="E22" s="2" t="s">
        <v>25</v>
      </c>
      <c r="F22" s="38">
        <v>2</v>
      </c>
      <c r="G22" s="17"/>
      <c r="H22" s="22">
        <f t="shared" si="0"/>
        <v>0</v>
      </c>
      <c r="I22" s="12">
        <v>23</v>
      </c>
      <c r="J22" s="20">
        <f t="shared" si="1"/>
        <v>0</v>
      </c>
      <c r="K22" s="22">
        <f t="shared" si="2"/>
        <v>0</v>
      </c>
    </row>
    <row r="23" spans="1:11" s="19" customFormat="1" ht="47.25" customHeight="1">
      <c r="A23" s="2" t="s">
        <v>9</v>
      </c>
      <c r="B23" s="12" t="s">
        <v>51</v>
      </c>
      <c r="C23" s="39"/>
      <c r="D23" s="34" t="s">
        <v>199</v>
      </c>
      <c r="E23" s="2" t="s">
        <v>25</v>
      </c>
      <c r="F23" s="38">
        <v>2</v>
      </c>
      <c r="G23" s="17"/>
      <c r="H23" s="22">
        <f t="shared" si="0"/>
        <v>0</v>
      </c>
      <c r="I23" s="12">
        <v>23</v>
      </c>
      <c r="J23" s="20">
        <f t="shared" si="1"/>
        <v>0</v>
      </c>
      <c r="K23" s="22">
        <f t="shared" si="2"/>
        <v>0</v>
      </c>
    </row>
    <row r="24" spans="1:11" s="19" customFormat="1" ht="48" customHeight="1">
      <c r="A24" s="2" t="s">
        <v>10</v>
      </c>
      <c r="B24" s="12" t="s">
        <v>51</v>
      </c>
      <c r="C24" s="39"/>
      <c r="D24" s="34" t="s">
        <v>215</v>
      </c>
      <c r="E24" s="2" t="s">
        <v>20</v>
      </c>
      <c r="F24" s="22">
        <v>1.5</v>
      </c>
      <c r="G24" s="17"/>
      <c r="H24" s="22">
        <f t="shared" si="0"/>
        <v>0</v>
      </c>
      <c r="I24" s="12">
        <v>23</v>
      </c>
      <c r="J24" s="20">
        <f t="shared" si="1"/>
        <v>0</v>
      </c>
      <c r="K24" s="22">
        <f t="shared" si="2"/>
        <v>0</v>
      </c>
    </row>
    <row r="25" spans="1:11" s="19" customFormat="1" ht="44.25" customHeight="1">
      <c r="A25" s="2" t="s">
        <v>84</v>
      </c>
      <c r="B25" s="12" t="s">
        <v>53</v>
      </c>
      <c r="C25" s="39"/>
      <c r="D25" s="34" t="s">
        <v>216</v>
      </c>
      <c r="E25" s="2" t="s">
        <v>20</v>
      </c>
      <c r="F25" s="22">
        <v>9.6</v>
      </c>
      <c r="G25" s="17"/>
      <c r="H25" s="22">
        <f t="shared" si="0"/>
        <v>0</v>
      </c>
      <c r="I25" s="12">
        <v>23</v>
      </c>
      <c r="J25" s="20">
        <f t="shared" si="1"/>
        <v>0</v>
      </c>
      <c r="K25" s="22">
        <f t="shared" si="2"/>
        <v>0</v>
      </c>
    </row>
    <row r="26" spans="1:11" s="19" customFormat="1" ht="78" customHeight="1">
      <c r="A26" s="2" t="s">
        <v>128</v>
      </c>
      <c r="B26" s="12" t="s">
        <v>51</v>
      </c>
      <c r="C26" s="39"/>
      <c r="D26" s="34" t="s">
        <v>218</v>
      </c>
      <c r="E26" s="2" t="s">
        <v>19</v>
      </c>
      <c r="F26" s="22">
        <v>4.8</v>
      </c>
      <c r="G26" s="17"/>
      <c r="H26" s="22">
        <f>F26*G26</f>
        <v>0</v>
      </c>
      <c r="I26" s="12">
        <v>23</v>
      </c>
      <c r="J26" s="20">
        <f>H26*0.23</f>
        <v>0</v>
      </c>
      <c r="K26" s="22">
        <f>H26+J26</f>
        <v>0</v>
      </c>
    </row>
    <row r="27" spans="1:11" s="19" customFormat="1" ht="85.5" customHeight="1">
      <c r="A27" s="2" t="s">
        <v>129</v>
      </c>
      <c r="B27" s="2" t="s">
        <v>12</v>
      </c>
      <c r="C27" s="57"/>
      <c r="D27" s="58" t="s">
        <v>201</v>
      </c>
      <c r="E27" s="75" t="s">
        <v>19</v>
      </c>
      <c r="F27" s="76">
        <v>19.58</v>
      </c>
      <c r="G27" s="75"/>
      <c r="H27" s="77">
        <f t="shared" si="0"/>
        <v>0</v>
      </c>
      <c r="I27" s="75">
        <v>23</v>
      </c>
      <c r="J27" s="76">
        <f t="shared" si="1"/>
        <v>0</v>
      </c>
      <c r="K27" s="77">
        <f t="shared" si="2"/>
        <v>0</v>
      </c>
    </row>
    <row r="28" spans="1:11" s="19" customFormat="1" ht="176.25" customHeight="1">
      <c r="A28" s="2" t="s">
        <v>130</v>
      </c>
      <c r="B28" s="2" t="s">
        <v>202</v>
      </c>
      <c r="C28" s="57"/>
      <c r="D28" s="58" t="s">
        <v>219</v>
      </c>
      <c r="E28" s="75" t="s">
        <v>19</v>
      </c>
      <c r="F28" s="76">
        <v>50.38</v>
      </c>
      <c r="G28" s="75"/>
      <c r="H28" s="77">
        <f>F28*G28</f>
        <v>0</v>
      </c>
      <c r="I28" s="75">
        <v>23</v>
      </c>
      <c r="J28" s="76">
        <f>H28*0.23</f>
        <v>0</v>
      </c>
      <c r="K28" s="77">
        <f>H28+J28</f>
        <v>0</v>
      </c>
    </row>
    <row r="29" spans="1:11" s="19" customFormat="1" ht="60.75" customHeight="1">
      <c r="A29" s="2" t="s">
        <v>131</v>
      </c>
      <c r="B29" s="16" t="s">
        <v>13</v>
      </c>
      <c r="C29" s="57"/>
      <c r="D29" s="58" t="s">
        <v>200</v>
      </c>
      <c r="E29" s="78" t="s">
        <v>25</v>
      </c>
      <c r="F29" s="78">
        <v>1</v>
      </c>
      <c r="G29" s="75"/>
      <c r="H29" s="77">
        <f t="shared" si="0"/>
        <v>0</v>
      </c>
      <c r="I29" s="75">
        <v>23</v>
      </c>
      <c r="J29" s="76">
        <f t="shared" si="1"/>
        <v>0</v>
      </c>
      <c r="K29" s="77">
        <f t="shared" si="2"/>
        <v>0</v>
      </c>
    </row>
    <row r="30" spans="1:11" s="19" customFormat="1" ht="42" customHeight="1">
      <c r="A30" s="2" t="s">
        <v>132</v>
      </c>
      <c r="B30" s="12" t="s">
        <v>4</v>
      </c>
      <c r="C30" s="57"/>
      <c r="D30" s="58" t="s">
        <v>195</v>
      </c>
      <c r="E30" s="78" t="s">
        <v>20</v>
      </c>
      <c r="F30" s="77">
        <v>12</v>
      </c>
      <c r="G30" s="75"/>
      <c r="H30" s="77">
        <f t="shared" si="0"/>
        <v>0</v>
      </c>
      <c r="I30" s="75">
        <v>23</v>
      </c>
      <c r="J30" s="76">
        <f t="shared" si="1"/>
        <v>0</v>
      </c>
      <c r="K30" s="77">
        <f t="shared" si="2"/>
        <v>0</v>
      </c>
    </row>
    <row r="31" spans="1:11" s="19" customFormat="1" ht="45.75" customHeight="1">
      <c r="A31" s="2" t="s">
        <v>133</v>
      </c>
      <c r="B31" s="12" t="s">
        <v>4</v>
      </c>
      <c r="C31" s="57"/>
      <c r="D31" s="58" t="s">
        <v>32</v>
      </c>
      <c r="E31" s="78" t="s">
        <v>21</v>
      </c>
      <c r="F31" s="79">
        <v>3</v>
      </c>
      <c r="G31" s="75"/>
      <c r="H31" s="77">
        <f t="shared" si="0"/>
        <v>0</v>
      </c>
      <c r="I31" s="75">
        <v>23</v>
      </c>
      <c r="J31" s="76">
        <f t="shared" si="1"/>
        <v>0</v>
      </c>
      <c r="K31" s="77">
        <f t="shared" si="2"/>
        <v>0</v>
      </c>
    </row>
    <row r="32" spans="1:11" s="19" customFormat="1" ht="69.75" customHeight="1">
      <c r="A32" s="2" t="s">
        <v>134</v>
      </c>
      <c r="B32" s="2" t="s">
        <v>12</v>
      </c>
      <c r="C32" s="39"/>
      <c r="D32" s="31" t="s">
        <v>203</v>
      </c>
      <c r="E32" s="12" t="s">
        <v>19</v>
      </c>
      <c r="F32" s="20">
        <v>212.17</v>
      </c>
      <c r="G32" s="17"/>
      <c r="H32" s="22">
        <f>F32*G32</f>
        <v>0</v>
      </c>
      <c r="I32" s="12">
        <v>23</v>
      </c>
      <c r="J32" s="20">
        <f>H32*0.23</f>
        <v>0</v>
      </c>
      <c r="K32" s="22">
        <f>H32+J32</f>
        <v>0</v>
      </c>
    </row>
    <row r="33" spans="1:11" s="19" customFormat="1" ht="145.5" customHeight="1">
      <c r="A33" s="2" t="s">
        <v>135</v>
      </c>
      <c r="B33" s="2" t="s">
        <v>30</v>
      </c>
      <c r="C33" s="57"/>
      <c r="D33" s="58" t="s">
        <v>192</v>
      </c>
      <c r="E33" s="78" t="s">
        <v>19</v>
      </c>
      <c r="F33" s="77">
        <v>120.2</v>
      </c>
      <c r="G33" s="75"/>
      <c r="H33" s="77">
        <f t="shared" si="0"/>
        <v>0</v>
      </c>
      <c r="I33" s="75">
        <v>23</v>
      </c>
      <c r="J33" s="76">
        <f t="shared" si="1"/>
        <v>0</v>
      </c>
      <c r="K33" s="77">
        <f t="shared" si="2"/>
        <v>0</v>
      </c>
    </row>
    <row r="34" spans="1:11" s="19" customFormat="1" ht="112.5" customHeight="1">
      <c r="A34" s="2" t="s">
        <v>136</v>
      </c>
      <c r="B34" s="2" t="s">
        <v>52</v>
      </c>
      <c r="C34" s="57"/>
      <c r="D34" s="58" t="s">
        <v>220</v>
      </c>
      <c r="E34" s="78" t="s">
        <v>19</v>
      </c>
      <c r="F34" s="78">
        <v>94.36</v>
      </c>
      <c r="G34" s="75"/>
      <c r="H34" s="77">
        <f aca="true" t="shared" si="3" ref="H34:H51">F34*G34</f>
        <v>0</v>
      </c>
      <c r="I34" s="75">
        <v>23</v>
      </c>
      <c r="J34" s="76">
        <f aca="true" t="shared" si="4" ref="J34:J51">H34*0.23</f>
        <v>0</v>
      </c>
      <c r="K34" s="77">
        <f aca="true" t="shared" si="5" ref="K34:K51">H34+J34</f>
        <v>0</v>
      </c>
    </row>
    <row r="35" spans="1:11" s="19" customFormat="1" ht="180" customHeight="1">
      <c r="A35" s="2" t="s">
        <v>137</v>
      </c>
      <c r="B35" s="2" t="s">
        <v>11</v>
      </c>
      <c r="C35" s="57"/>
      <c r="D35" s="58" t="s">
        <v>221</v>
      </c>
      <c r="E35" s="75" t="s">
        <v>19</v>
      </c>
      <c r="F35" s="78">
        <v>55.42</v>
      </c>
      <c r="G35" s="75"/>
      <c r="H35" s="77">
        <f t="shared" si="3"/>
        <v>0</v>
      </c>
      <c r="I35" s="75">
        <v>23</v>
      </c>
      <c r="J35" s="76">
        <f t="shared" si="4"/>
        <v>0</v>
      </c>
      <c r="K35" s="77">
        <f t="shared" si="5"/>
        <v>0</v>
      </c>
    </row>
    <row r="36" spans="1:11" s="19" customFormat="1" ht="175.5" customHeight="1">
      <c r="A36" s="2" t="s">
        <v>138</v>
      </c>
      <c r="B36" s="3" t="s">
        <v>31</v>
      </c>
      <c r="C36" s="57" t="s">
        <v>54</v>
      </c>
      <c r="D36" s="58" t="s">
        <v>222</v>
      </c>
      <c r="E36" s="75" t="s">
        <v>19</v>
      </c>
      <c r="F36" s="77">
        <v>83.55</v>
      </c>
      <c r="G36" s="75"/>
      <c r="H36" s="77">
        <f t="shared" si="3"/>
        <v>0</v>
      </c>
      <c r="I36" s="75">
        <v>23</v>
      </c>
      <c r="J36" s="76">
        <f t="shared" si="4"/>
        <v>0</v>
      </c>
      <c r="K36" s="77">
        <f t="shared" si="5"/>
        <v>0</v>
      </c>
    </row>
    <row r="37" spans="1:11" s="19" customFormat="1" ht="234.75" customHeight="1">
      <c r="A37" s="2" t="s">
        <v>139</v>
      </c>
      <c r="B37" s="3" t="s">
        <v>31</v>
      </c>
      <c r="C37" s="57" t="s">
        <v>54</v>
      </c>
      <c r="D37" s="58" t="s">
        <v>223</v>
      </c>
      <c r="E37" s="78" t="s">
        <v>19</v>
      </c>
      <c r="F37" s="77">
        <v>83.55</v>
      </c>
      <c r="G37" s="76"/>
      <c r="H37" s="77">
        <f t="shared" si="3"/>
        <v>0</v>
      </c>
      <c r="I37" s="75">
        <v>23</v>
      </c>
      <c r="J37" s="76">
        <f t="shared" si="4"/>
        <v>0</v>
      </c>
      <c r="K37" s="77">
        <f t="shared" si="5"/>
        <v>0</v>
      </c>
    </row>
    <row r="38" spans="1:11" s="19" customFormat="1" ht="63" customHeight="1">
      <c r="A38" s="2" t="s">
        <v>228</v>
      </c>
      <c r="B38" s="3"/>
      <c r="C38" s="57"/>
      <c r="D38" s="58" t="s">
        <v>207</v>
      </c>
      <c r="E38" s="78" t="s">
        <v>20</v>
      </c>
      <c r="F38" s="77">
        <v>12</v>
      </c>
      <c r="G38" s="76"/>
      <c r="H38" s="77">
        <f t="shared" si="3"/>
        <v>0</v>
      </c>
      <c r="I38" s="75">
        <v>23</v>
      </c>
      <c r="J38" s="76">
        <f t="shared" si="4"/>
        <v>0</v>
      </c>
      <c r="K38" s="77">
        <f t="shared" si="5"/>
        <v>0</v>
      </c>
    </row>
    <row r="39" spans="1:11" s="19" customFormat="1" ht="60.75" customHeight="1">
      <c r="A39" s="2" t="s">
        <v>229</v>
      </c>
      <c r="B39" s="2" t="s">
        <v>30</v>
      </c>
      <c r="C39" s="57"/>
      <c r="D39" s="58" t="s">
        <v>191</v>
      </c>
      <c r="E39" s="78" t="s">
        <v>25</v>
      </c>
      <c r="F39" s="77">
        <v>2</v>
      </c>
      <c r="G39" s="76"/>
      <c r="H39" s="77">
        <f t="shared" si="3"/>
        <v>0</v>
      </c>
      <c r="I39" s="75">
        <v>23</v>
      </c>
      <c r="J39" s="76">
        <f t="shared" si="4"/>
        <v>0</v>
      </c>
      <c r="K39" s="77">
        <f t="shared" si="5"/>
        <v>0</v>
      </c>
    </row>
    <row r="40" spans="1:11" s="19" customFormat="1" ht="76.5" customHeight="1">
      <c r="A40" s="2" t="s">
        <v>230</v>
      </c>
      <c r="B40" s="2" t="s">
        <v>30</v>
      </c>
      <c r="C40" s="57"/>
      <c r="D40" s="58" t="s">
        <v>194</v>
      </c>
      <c r="E40" s="78" t="s">
        <v>25</v>
      </c>
      <c r="F40" s="77">
        <v>2</v>
      </c>
      <c r="G40" s="76"/>
      <c r="H40" s="77">
        <f t="shared" si="3"/>
        <v>0</v>
      </c>
      <c r="I40" s="75">
        <v>23</v>
      </c>
      <c r="J40" s="76">
        <f t="shared" si="4"/>
        <v>0</v>
      </c>
      <c r="K40" s="77">
        <f t="shared" si="5"/>
        <v>0</v>
      </c>
    </row>
    <row r="41" spans="1:11" s="19" customFormat="1" ht="51.75" customHeight="1">
      <c r="A41" s="2" t="s">
        <v>231</v>
      </c>
      <c r="B41" s="2" t="s">
        <v>30</v>
      </c>
      <c r="C41" s="57"/>
      <c r="D41" s="58" t="s">
        <v>190</v>
      </c>
      <c r="E41" s="78" t="s">
        <v>25</v>
      </c>
      <c r="F41" s="77">
        <v>2</v>
      </c>
      <c r="G41" s="76"/>
      <c r="H41" s="77">
        <f t="shared" si="3"/>
        <v>0</v>
      </c>
      <c r="I41" s="75">
        <v>23</v>
      </c>
      <c r="J41" s="76">
        <f t="shared" si="4"/>
        <v>0</v>
      </c>
      <c r="K41" s="77">
        <f t="shared" si="5"/>
        <v>0</v>
      </c>
    </row>
    <row r="42" spans="1:11" s="19" customFormat="1" ht="53.25" customHeight="1">
      <c r="A42" s="2" t="s">
        <v>232</v>
      </c>
      <c r="B42" s="3" t="s">
        <v>51</v>
      </c>
      <c r="C42" s="57"/>
      <c r="D42" s="80" t="s">
        <v>185</v>
      </c>
      <c r="E42" s="78" t="s">
        <v>25</v>
      </c>
      <c r="F42" s="81">
        <v>9</v>
      </c>
      <c r="G42" s="76"/>
      <c r="H42" s="77">
        <f t="shared" si="3"/>
        <v>0</v>
      </c>
      <c r="I42" s="75">
        <v>23</v>
      </c>
      <c r="J42" s="76">
        <f t="shared" si="4"/>
        <v>0</v>
      </c>
      <c r="K42" s="77">
        <f t="shared" si="5"/>
        <v>0</v>
      </c>
    </row>
    <row r="43" spans="1:11" s="19" customFormat="1" ht="45" customHeight="1">
      <c r="A43" s="2" t="s">
        <v>233</v>
      </c>
      <c r="B43" s="3" t="s">
        <v>51</v>
      </c>
      <c r="C43" s="57"/>
      <c r="D43" s="80" t="s">
        <v>183</v>
      </c>
      <c r="E43" s="78" t="s">
        <v>25</v>
      </c>
      <c r="F43" s="81">
        <v>2</v>
      </c>
      <c r="G43" s="76"/>
      <c r="H43" s="77">
        <f t="shared" si="3"/>
        <v>0</v>
      </c>
      <c r="I43" s="75">
        <v>23</v>
      </c>
      <c r="J43" s="76">
        <f t="shared" si="4"/>
        <v>0</v>
      </c>
      <c r="K43" s="77">
        <f t="shared" si="5"/>
        <v>0</v>
      </c>
    </row>
    <row r="44" spans="1:11" s="19" customFormat="1" ht="48.75" customHeight="1">
      <c r="A44" s="2" t="s">
        <v>234</v>
      </c>
      <c r="B44" s="3" t="s">
        <v>51</v>
      </c>
      <c r="C44" s="57"/>
      <c r="D44" s="80" t="s">
        <v>184</v>
      </c>
      <c r="E44" s="78" t="s">
        <v>25</v>
      </c>
      <c r="F44" s="81">
        <v>2</v>
      </c>
      <c r="G44" s="76"/>
      <c r="H44" s="77">
        <f t="shared" si="3"/>
        <v>0</v>
      </c>
      <c r="I44" s="75">
        <v>23</v>
      </c>
      <c r="J44" s="76">
        <f t="shared" si="4"/>
        <v>0</v>
      </c>
      <c r="K44" s="77">
        <f t="shared" si="5"/>
        <v>0</v>
      </c>
    </row>
    <row r="45" spans="1:11" s="19" customFormat="1" ht="38.25" customHeight="1">
      <c r="A45" s="2" t="s">
        <v>235</v>
      </c>
      <c r="B45" s="3" t="s">
        <v>51</v>
      </c>
      <c r="C45" s="57"/>
      <c r="D45" s="80" t="s">
        <v>186</v>
      </c>
      <c r="E45" s="78" t="s">
        <v>21</v>
      </c>
      <c r="F45" s="81">
        <v>9</v>
      </c>
      <c r="G45" s="76"/>
      <c r="H45" s="77">
        <f t="shared" si="3"/>
        <v>0</v>
      </c>
      <c r="I45" s="75">
        <v>23</v>
      </c>
      <c r="J45" s="76">
        <f t="shared" si="4"/>
        <v>0</v>
      </c>
      <c r="K45" s="77">
        <f t="shared" si="5"/>
        <v>0</v>
      </c>
    </row>
    <row r="46" spans="1:11" s="19" customFormat="1" ht="35.25" customHeight="1">
      <c r="A46" s="2" t="s">
        <v>236</v>
      </c>
      <c r="B46" s="3" t="s">
        <v>51</v>
      </c>
      <c r="C46" s="57"/>
      <c r="D46" s="80" t="s">
        <v>187</v>
      </c>
      <c r="E46" s="78" t="s">
        <v>21</v>
      </c>
      <c r="F46" s="81">
        <v>2</v>
      </c>
      <c r="G46" s="76"/>
      <c r="H46" s="77">
        <f t="shared" si="3"/>
        <v>0</v>
      </c>
      <c r="I46" s="75">
        <v>23</v>
      </c>
      <c r="J46" s="76">
        <f t="shared" si="4"/>
        <v>0</v>
      </c>
      <c r="K46" s="77">
        <f t="shared" si="5"/>
        <v>0</v>
      </c>
    </row>
    <row r="47" spans="1:11" s="19" customFormat="1" ht="46.5" customHeight="1">
      <c r="A47" s="2" t="s">
        <v>237</v>
      </c>
      <c r="B47" s="3" t="s">
        <v>51</v>
      </c>
      <c r="C47" s="57"/>
      <c r="D47" s="80" t="s">
        <v>188</v>
      </c>
      <c r="E47" s="78" t="s">
        <v>21</v>
      </c>
      <c r="F47" s="81">
        <v>4</v>
      </c>
      <c r="G47" s="76"/>
      <c r="H47" s="77">
        <f t="shared" si="3"/>
        <v>0</v>
      </c>
      <c r="I47" s="75">
        <v>23</v>
      </c>
      <c r="J47" s="76">
        <f t="shared" si="4"/>
        <v>0</v>
      </c>
      <c r="K47" s="77">
        <f t="shared" si="5"/>
        <v>0</v>
      </c>
    </row>
    <row r="48" spans="1:11" s="19" customFormat="1" ht="63" customHeight="1">
      <c r="A48" s="2" t="s">
        <v>238</v>
      </c>
      <c r="B48" s="3" t="s">
        <v>51</v>
      </c>
      <c r="C48" s="57"/>
      <c r="D48" s="80" t="s">
        <v>193</v>
      </c>
      <c r="E48" s="78" t="s">
        <v>25</v>
      </c>
      <c r="F48" s="81">
        <v>5</v>
      </c>
      <c r="G48" s="76"/>
      <c r="H48" s="77">
        <f t="shared" si="3"/>
        <v>0</v>
      </c>
      <c r="I48" s="75">
        <v>23</v>
      </c>
      <c r="J48" s="76">
        <f t="shared" si="4"/>
        <v>0</v>
      </c>
      <c r="K48" s="77">
        <f t="shared" si="5"/>
        <v>0</v>
      </c>
    </row>
    <row r="49" spans="1:11" s="19" customFormat="1" ht="63" customHeight="1">
      <c r="A49" s="2" t="s">
        <v>239</v>
      </c>
      <c r="B49" s="3" t="s">
        <v>51</v>
      </c>
      <c r="C49" s="57"/>
      <c r="D49" s="80" t="s">
        <v>189</v>
      </c>
      <c r="E49" s="78" t="s">
        <v>25</v>
      </c>
      <c r="F49" s="81">
        <v>4</v>
      </c>
      <c r="G49" s="76"/>
      <c r="H49" s="77">
        <f t="shared" si="3"/>
        <v>0</v>
      </c>
      <c r="I49" s="75">
        <v>23</v>
      </c>
      <c r="J49" s="76">
        <f t="shared" si="4"/>
        <v>0</v>
      </c>
      <c r="K49" s="77">
        <f t="shared" si="5"/>
        <v>0</v>
      </c>
    </row>
    <row r="50" spans="1:11" s="19" customFormat="1" ht="75.75" customHeight="1">
      <c r="A50" s="2" t="s">
        <v>240</v>
      </c>
      <c r="B50" s="3" t="s">
        <v>51</v>
      </c>
      <c r="C50" s="57"/>
      <c r="D50" s="80" t="s">
        <v>224</v>
      </c>
      <c r="E50" s="78" t="s">
        <v>25</v>
      </c>
      <c r="F50" s="81">
        <v>6</v>
      </c>
      <c r="G50" s="76"/>
      <c r="H50" s="77">
        <f t="shared" si="3"/>
        <v>0</v>
      </c>
      <c r="I50" s="75">
        <v>23</v>
      </c>
      <c r="J50" s="76">
        <f t="shared" si="4"/>
        <v>0</v>
      </c>
      <c r="K50" s="77">
        <f t="shared" si="5"/>
        <v>0</v>
      </c>
    </row>
    <row r="51" spans="1:11" s="19" customFormat="1" ht="45.75" customHeight="1" thickBot="1">
      <c r="A51" s="2" t="s">
        <v>241</v>
      </c>
      <c r="B51" s="3" t="s">
        <v>51</v>
      </c>
      <c r="C51" s="57"/>
      <c r="D51" s="58" t="s">
        <v>208</v>
      </c>
      <c r="E51" s="78" t="s">
        <v>33</v>
      </c>
      <c r="F51" s="78">
        <v>5</v>
      </c>
      <c r="G51" s="76"/>
      <c r="H51" s="77">
        <f t="shared" si="3"/>
        <v>0</v>
      </c>
      <c r="I51" s="75">
        <v>23</v>
      </c>
      <c r="J51" s="76">
        <f t="shared" si="4"/>
        <v>0</v>
      </c>
      <c r="K51" s="77">
        <f t="shared" si="5"/>
        <v>0</v>
      </c>
    </row>
    <row r="52" spans="1:11" s="19" customFormat="1" ht="27" customHeight="1" thickBot="1">
      <c r="A52" s="121" t="s">
        <v>28</v>
      </c>
      <c r="B52" s="122"/>
      <c r="C52" s="122"/>
      <c r="D52" s="122"/>
      <c r="E52" s="122"/>
      <c r="F52" s="122"/>
      <c r="G52" s="123"/>
      <c r="H52" s="26" t="s">
        <v>26</v>
      </c>
      <c r="I52" s="27"/>
      <c r="J52" s="27"/>
      <c r="K52" s="26" t="s">
        <v>27</v>
      </c>
    </row>
    <row r="53" spans="1:11" s="19" customFormat="1" ht="26.25" customHeight="1" thickBot="1">
      <c r="A53" s="121"/>
      <c r="B53" s="122"/>
      <c r="C53" s="122"/>
      <c r="D53" s="122"/>
      <c r="E53" s="122"/>
      <c r="F53" s="122"/>
      <c r="G53" s="123"/>
      <c r="H53" s="85">
        <f>SUM(H22:H51)</f>
        <v>0</v>
      </c>
      <c r="I53" s="37"/>
      <c r="J53" s="37"/>
      <c r="K53" s="85">
        <f>SUM(K22:K51)</f>
        <v>0</v>
      </c>
    </row>
    <row r="54" spans="1:11" s="19" customFormat="1" ht="16.5" customHeight="1">
      <c r="A54" s="82"/>
      <c r="B54" s="82"/>
      <c r="C54" s="82"/>
      <c r="D54" s="82"/>
      <c r="E54" s="82"/>
      <c r="F54" s="82"/>
      <c r="G54" s="82"/>
      <c r="H54" s="83"/>
      <c r="I54" s="84"/>
      <c r="J54" s="84"/>
      <c r="K54" s="83"/>
    </row>
    <row r="55" spans="1:11" s="19" customFormat="1" ht="26.25" customHeight="1">
      <c r="A55" s="127" t="s">
        <v>16</v>
      </c>
      <c r="B55" s="127" t="s">
        <v>50</v>
      </c>
      <c r="C55" s="127" t="s">
        <v>46</v>
      </c>
      <c r="D55" s="128" t="s">
        <v>14</v>
      </c>
      <c r="E55" s="127" t="s">
        <v>18</v>
      </c>
      <c r="F55" s="127" t="s">
        <v>15</v>
      </c>
      <c r="G55" s="127" t="s">
        <v>49</v>
      </c>
      <c r="H55" s="137" t="s">
        <v>48</v>
      </c>
      <c r="I55" s="127" t="s">
        <v>0</v>
      </c>
      <c r="J55" s="127"/>
      <c r="K55" s="127" t="s">
        <v>47</v>
      </c>
    </row>
    <row r="56" spans="1:11" s="19" customFormat="1" ht="17.25" customHeight="1">
      <c r="A56" s="127"/>
      <c r="B56" s="127"/>
      <c r="C56" s="136"/>
      <c r="D56" s="128"/>
      <c r="E56" s="127"/>
      <c r="F56" s="127"/>
      <c r="G56" s="127"/>
      <c r="H56" s="137"/>
      <c r="I56" s="127"/>
      <c r="J56" s="127"/>
      <c r="K56" s="136"/>
    </row>
    <row r="57" spans="1:11" s="19" customFormat="1" ht="26.25" customHeight="1">
      <c r="A57" s="127"/>
      <c r="B57" s="127"/>
      <c r="C57" s="136"/>
      <c r="D57" s="128"/>
      <c r="E57" s="127"/>
      <c r="F57" s="127"/>
      <c r="G57" s="127"/>
      <c r="H57" s="137"/>
      <c r="I57" s="11" t="s">
        <v>1</v>
      </c>
      <c r="J57" s="11" t="s">
        <v>2</v>
      </c>
      <c r="K57" s="136"/>
    </row>
    <row r="58" spans="1:11" s="19" customFormat="1" ht="26.25" customHeight="1">
      <c r="A58" s="13">
        <v>1</v>
      </c>
      <c r="B58" s="13">
        <v>2</v>
      </c>
      <c r="C58" s="13">
        <v>3</v>
      </c>
      <c r="D58" s="33">
        <v>4</v>
      </c>
      <c r="E58" s="13">
        <v>5</v>
      </c>
      <c r="F58" s="13">
        <v>6</v>
      </c>
      <c r="G58" s="13">
        <v>7</v>
      </c>
      <c r="H58" s="14">
        <v>8</v>
      </c>
      <c r="I58" s="15">
        <v>9</v>
      </c>
      <c r="J58" s="15">
        <v>10</v>
      </c>
      <c r="K58" s="15">
        <v>11</v>
      </c>
    </row>
    <row r="59" spans="1:11" s="19" customFormat="1" ht="26.25" customHeight="1">
      <c r="A59" s="129" t="s">
        <v>242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s="19" customFormat="1" ht="333" customHeight="1">
      <c r="A60" s="2" t="s">
        <v>243</v>
      </c>
      <c r="B60" s="75" t="s">
        <v>22</v>
      </c>
      <c r="C60" s="57" t="s">
        <v>54</v>
      </c>
      <c r="D60" s="58" t="s">
        <v>225</v>
      </c>
      <c r="E60" s="59" t="s">
        <v>19</v>
      </c>
      <c r="F60" s="59">
        <v>175.18</v>
      </c>
      <c r="G60" s="60"/>
      <c r="H60" s="61">
        <f>F60*G60</f>
        <v>0</v>
      </c>
      <c r="I60" s="12">
        <v>23</v>
      </c>
      <c r="J60" s="20">
        <f>H60*0.23</f>
        <v>0</v>
      </c>
      <c r="K60" s="22">
        <f>H60+J60</f>
        <v>0</v>
      </c>
    </row>
    <row r="61" spans="1:11" s="19" customFormat="1" ht="71.25" customHeight="1">
      <c r="A61" s="2" t="s">
        <v>244</v>
      </c>
      <c r="B61" s="2" t="s">
        <v>23</v>
      </c>
      <c r="C61" s="39" t="s">
        <v>54</v>
      </c>
      <c r="D61" s="31" t="s">
        <v>226</v>
      </c>
      <c r="E61" s="2" t="s">
        <v>19</v>
      </c>
      <c r="F61" s="59">
        <v>175.18</v>
      </c>
      <c r="G61" s="17"/>
      <c r="H61" s="22">
        <f>F61*G61</f>
        <v>0</v>
      </c>
      <c r="I61" s="12">
        <v>23</v>
      </c>
      <c r="J61" s="20">
        <f>H61*0.23</f>
        <v>0</v>
      </c>
      <c r="K61" s="22">
        <f>H61+J61</f>
        <v>0</v>
      </c>
    </row>
    <row r="62" spans="1:11" s="19" customFormat="1" ht="81.75" customHeight="1" thickBot="1">
      <c r="A62" s="2" t="s">
        <v>245</v>
      </c>
      <c r="B62" s="2" t="s">
        <v>24</v>
      </c>
      <c r="C62" s="39" t="s">
        <v>54</v>
      </c>
      <c r="D62" s="31" t="s">
        <v>227</v>
      </c>
      <c r="E62" s="2" t="s">
        <v>19</v>
      </c>
      <c r="F62" s="59">
        <v>175.18</v>
      </c>
      <c r="G62" s="21"/>
      <c r="H62" s="22">
        <f>F62*G62</f>
        <v>0</v>
      </c>
      <c r="I62" s="12">
        <v>23</v>
      </c>
      <c r="J62" s="20">
        <f>H62*0.23</f>
        <v>0</v>
      </c>
      <c r="K62" s="22">
        <f>H62+J62</f>
        <v>0</v>
      </c>
    </row>
    <row r="63" spans="1:11" s="19" customFormat="1" ht="26.25" customHeight="1" thickBot="1">
      <c r="A63" s="121" t="s">
        <v>209</v>
      </c>
      <c r="B63" s="122"/>
      <c r="C63" s="122"/>
      <c r="D63" s="122"/>
      <c r="E63" s="122"/>
      <c r="F63" s="122"/>
      <c r="G63" s="123"/>
      <c r="H63" s="36" t="s">
        <v>26</v>
      </c>
      <c r="I63" s="24"/>
      <c r="J63" s="24"/>
      <c r="K63" s="23" t="s">
        <v>27</v>
      </c>
    </row>
    <row r="64" spans="1:11" s="19" customFormat="1" ht="26.25" customHeight="1" thickBot="1">
      <c r="A64" s="124"/>
      <c r="B64" s="125"/>
      <c r="C64" s="125"/>
      <c r="D64" s="125"/>
      <c r="E64" s="125"/>
      <c r="F64" s="125"/>
      <c r="G64" s="126"/>
      <c r="H64" s="40">
        <f>SUM(H60:H62)</f>
        <v>0</v>
      </c>
      <c r="I64" s="25"/>
      <c r="J64" s="25"/>
      <c r="K64" s="40">
        <f>SUM(K60:K62)</f>
        <v>0</v>
      </c>
    </row>
    <row r="65" spans="1:11" ht="20.25" customHeight="1" thickBot="1">
      <c r="A65" s="8"/>
      <c r="B65" s="6"/>
      <c r="C65" s="7"/>
      <c r="D65" s="35"/>
      <c r="E65" s="8"/>
      <c r="F65" s="8"/>
      <c r="G65" s="4"/>
      <c r="H65" s="9"/>
      <c r="I65" s="1"/>
      <c r="J65" s="4"/>
      <c r="K65" s="9"/>
    </row>
    <row r="66" spans="1:11" ht="41.25" customHeight="1" thickBot="1">
      <c r="A66" s="133" t="s">
        <v>211</v>
      </c>
      <c r="B66" s="134"/>
      <c r="C66" s="134"/>
      <c r="D66" s="134"/>
      <c r="E66" s="134"/>
      <c r="F66" s="134"/>
      <c r="G66" s="135"/>
      <c r="H66" s="29" t="s">
        <v>26</v>
      </c>
      <c r="I66" s="28"/>
      <c r="J66" s="28"/>
      <c r="K66" s="29" t="s">
        <v>27</v>
      </c>
    </row>
    <row r="67" spans="1:11" ht="30" customHeight="1" thickBot="1">
      <c r="A67" s="124"/>
      <c r="B67" s="125"/>
      <c r="C67" s="125"/>
      <c r="D67" s="125"/>
      <c r="E67" s="125"/>
      <c r="F67" s="125"/>
      <c r="G67" s="126"/>
      <c r="H67" s="30">
        <f>H64+H53+H19</f>
        <v>0</v>
      </c>
      <c r="I67" s="5"/>
      <c r="J67" s="5"/>
      <c r="K67" s="30">
        <f>K64+K53+K19</f>
        <v>0</v>
      </c>
    </row>
  </sheetData>
  <sheetProtection/>
  <mergeCells count="30">
    <mergeCell ref="A8:K8"/>
    <mergeCell ref="H4:H6"/>
    <mergeCell ref="E4:E6"/>
    <mergeCell ref="D4:D6"/>
    <mergeCell ref="A4:A6"/>
    <mergeCell ref="I4:J5"/>
    <mergeCell ref="B4:B6"/>
    <mergeCell ref="G4:G6"/>
    <mergeCell ref="A1:K1"/>
    <mergeCell ref="A2:K2"/>
    <mergeCell ref="A3:K3"/>
    <mergeCell ref="F4:F6"/>
    <mergeCell ref="C4:C6"/>
    <mergeCell ref="K4:K6"/>
    <mergeCell ref="A18:G19"/>
    <mergeCell ref="A66:G67"/>
    <mergeCell ref="K55:K57"/>
    <mergeCell ref="C55:C57"/>
    <mergeCell ref="E55:E57"/>
    <mergeCell ref="I55:J56"/>
    <mergeCell ref="H55:H57"/>
    <mergeCell ref="F55:F57"/>
    <mergeCell ref="G55:G57"/>
    <mergeCell ref="A52:G53"/>
    <mergeCell ref="A63:G64"/>
    <mergeCell ref="A55:A57"/>
    <mergeCell ref="B55:B57"/>
    <mergeCell ref="D55:D57"/>
    <mergeCell ref="A59:K59"/>
    <mergeCell ref="A21:K21"/>
  </mergeCells>
  <printOptions/>
  <pageMargins left="0.6299212598425197" right="0.2755905511811024" top="0.4330708661417323" bottom="0.35433070866141736" header="0.2362204724409449" footer="0.1968503937007874"/>
  <pageSetup horizontalDpi="600" verticalDpi="600" orientation="landscape" paperSize="9" scale="69" r:id="rId1"/>
  <rowBreaks count="3" manualBreakCount="3">
    <brk id="20" max="10" man="1"/>
    <brk id="43" max="10" man="1"/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T92"/>
  <sheetViews>
    <sheetView view="pageBreakPreview" zoomScale="75" zoomScaleNormal="75" zoomScaleSheetLayoutView="75" zoomScalePageLayoutView="0" workbookViewId="0" topLeftCell="A1">
      <selection activeCell="M1" sqref="M1"/>
    </sheetView>
  </sheetViews>
  <sheetFormatPr defaultColWidth="9.00390625" defaultRowHeight="12.75"/>
  <cols>
    <col min="1" max="1" width="11.875" style="0" customWidth="1"/>
    <col min="2" max="2" width="12.375" style="0" customWidth="1"/>
    <col min="3" max="3" width="14.25390625" style="0" customWidth="1"/>
    <col min="4" max="4" width="49.25390625" style="53" customWidth="1"/>
    <col min="7" max="7" width="13.625" style="0" customWidth="1"/>
    <col min="8" max="8" width="20.875" style="0" customWidth="1"/>
    <col min="9" max="9" width="12.125" style="0" customWidth="1"/>
    <col min="10" max="10" width="10.125" style="0" customWidth="1"/>
    <col min="11" max="11" width="23.875" style="0" customWidth="1"/>
    <col min="12" max="12" width="13.375" style="0" customWidth="1"/>
    <col min="13" max="13" width="19.00390625" style="0" customWidth="1"/>
    <col min="14" max="14" width="18.75390625" style="0" customWidth="1"/>
  </cols>
  <sheetData>
    <row r="3" spans="1:11" ht="18">
      <c r="A3" s="138" t="s">
        <v>58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8">
      <c r="A4" s="138" t="s">
        <v>248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8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.75">
      <c r="A6" s="127" t="s">
        <v>16</v>
      </c>
      <c r="B6" s="127" t="s">
        <v>17</v>
      </c>
      <c r="C6" s="127" t="s">
        <v>46</v>
      </c>
      <c r="D6" s="144" t="s">
        <v>14</v>
      </c>
      <c r="E6" s="127" t="s">
        <v>18</v>
      </c>
      <c r="F6" s="127" t="s">
        <v>15</v>
      </c>
      <c r="G6" s="127" t="s">
        <v>49</v>
      </c>
      <c r="H6" s="137" t="s">
        <v>48</v>
      </c>
      <c r="I6" s="140" t="s">
        <v>0</v>
      </c>
      <c r="J6" s="141"/>
      <c r="K6" s="127" t="s">
        <v>47</v>
      </c>
    </row>
    <row r="7" spans="1:11" ht="12.75">
      <c r="A7" s="127"/>
      <c r="B7" s="127"/>
      <c r="C7" s="136"/>
      <c r="D7" s="144"/>
      <c r="E7" s="127"/>
      <c r="F7" s="127"/>
      <c r="G7" s="127"/>
      <c r="H7" s="137"/>
      <c r="I7" s="142"/>
      <c r="J7" s="143"/>
      <c r="K7" s="136"/>
    </row>
    <row r="8" spans="1:11" ht="25.5">
      <c r="A8" s="127"/>
      <c r="B8" s="127"/>
      <c r="C8" s="136"/>
      <c r="D8" s="144"/>
      <c r="E8" s="127"/>
      <c r="F8" s="127"/>
      <c r="G8" s="127"/>
      <c r="H8" s="137"/>
      <c r="I8" s="11" t="s">
        <v>55</v>
      </c>
      <c r="J8" s="11" t="s">
        <v>2</v>
      </c>
      <c r="K8" s="136"/>
    </row>
    <row r="9" spans="1:11" ht="12.75">
      <c r="A9" s="13">
        <v>1</v>
      </c>
      <c r="B9" s="13">
        <v>2</v>
      </c>
      <c r="C9" s="13">
        <v>3</v>
      </c>
      <c r="D9" s="49">
        <v>4</v>
      </c>
      <c r="E9" s="13">
        <v>5</v>
      </c>
      <c r="F9" s="13">
        <v>6</v>
      </c>
      <c r="G9" s="13">
        <v>7</v>
      </c>
      <c r="H9" s="14">
        <v>8</v>
      </c>
      <c r="I9" s="15">
        <v>9</v>
      </c>
      <c r="J9" s="15">
        <v>10</v>
      </c>
      <c r="K9" s="15">
        <v>11</v>
      </c>
    </row>
    <row r="10" spans="1:11" ht="15.75">
      <c r="A10" s="130" t="s">
        <v>64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2"/>
    </row>
    <row r="11" spans="1:13" ht="267.75" customHeight="1">
      <c r="A11" s="2" t="s">
        <v>5</v>
      </c>
      <c r="B11" s="12" t="s">
        <v>22</v>
      </c>
      <c r="C11" s="39" t="s">
        <v>141</v>
      </c>
      <c r="D11" s="51" t="s">
        <v>115</v>
      </c>
      <c r="E11" s="41" t="s">
        <v>19</v>
      </c>
      <c r="F11" s="42">
        <v>130.11</v>
      </c>
      <c r="G11" s="43">
        <v>2.16</v>
      </c>
      <c r="H11" s="22">
        <f>F11*G11</f>
        <v>281.04</v>
      </c>
      <c r="I11" s="12">
        <v>23</v>
      </c>
      <c r="J11" s="20">
        <f>H11*0.23</f>
        <v>64.64</v>
      </c>
      <c r="K11" s="22">
        <f>H11+J11</f>
        <v>345.68</v>
      </c>
      <c r="M11" t="s">
        <v>66</v>
      </c>
    </row>
    <row r="12" spans="1:13" ht="259.5" customHeight="1">
      <c r="A12" s="2" t="s">
        <v>35</v>
      </c>
      <c r="B12" s="12" t="s">
        <v>22</v>
      </c>
      <c r="C12" s="39" t="s">
        <v>142</v>
      </c>
      <c r="D12" s="51" t="s">
        <v>116</v>
      </c>
      <c r="E12" s="41" t="s">
        <v>19</v>
      </c>
      <c r="F12" s="42">
        <v>175.53</v>
      </c>
      <c r="G12" s="44">
        <v>3</v>
      </c>
      <c r="H12" s="22">
        <f>F12*G12</f>
        <v>526.59</v>
      </c>
      <c r="I12" s="12">
        <v>23</v>
      </c>
      <c r="J12" s="20">
        <f>H12*0.23</f>
        <v>121.12</v>
      </c>
      <c r="K12" s="22">
        <f>H12+J12</f>
        <v>647.71</v>
      </c>
      <c r="M12" t="s">
        <v>67</v>
      </c>
    </row>
    <row r="13" spans="1:13" ht="72" customHeight="1">
      <c r="A13" s="2" t="s">
        <v>36</v>
      </c>
      <c r="B13" s="2" t="s">
        <v>23</v>
      </c>
      <c r="C13" s="39" t="s">
        <v>60</v>
      </c>
      <c r="D13" s="52" t="s">
        <v>117</v>
      </c>
      <c r="E13" s="2" t="s">
        <v>19</v>
      </c>
      <c r="F13" s="2">
        <v>305.64</v>
      </c>
      <c r="G13" s="21">
        <v>2.8</v>
      </c>
      <c r="H13" s="22">
        <f aca="true" t="shared" si="0" ref="H13:H24">F13*G13</f>
        <v>855.79</v>
      </c>
      <c r="I13" s="12">
        <v>23</v>
      </c>
      <c r="J13" s="20">
        <f aca="true" t="shared" si="1" ref="J13:J24">H13*0.23</f>
        <v>196.83</v>
      </c>
      <c r="K13" s="22">
        <f aca="true" t="shared" si="2" ref="K13:K24">H13+J13</f>
        <v>1052.62</v>
      </c>
      <c r="M13" t="s">
        <v>68</v>
      </c>
    </row>
    <row r="14" spans="1:13" ht="240.75" customHeight="1">
      <c r="A14" s="2" t="s">
        <v>37</v>
      </c>
      <c r="B14" s="2" t="s">
        <v>22</v>
      </c>
      <c r="C14" s="39" t="s">
        <v>143</v>
      </c>
      <c r="D14" s="50" t="s">
        <v>122</v>
      </c>
      <c r="E14" s="2" t="s">
        <v>19</v>
      </c>
      <c r="F14" s="22">
        <v>132.14</v>
      </c>
      <c r="G14" s="17">
        <v>10.58</v>
      </c>
      <c r="H14" s="22">
        <f t="shared" si="0"/>
        <v>1398.04</v>
      </c>
      <c r="I14" s="12">
        <v>23</v>
      </c>
      <c r="J14" s="20">
        <f t="shared" si="1"/>
        <v>321.55</v>
      </c>
      <c r="K14" s="22">
        <f t="shared" si="2"/>
        <v>1719.59</v>
      </c>
      <c r="M14" t="s">
        <v>69</v>
      </c>
    </row>
    <row r="15" spans="1:13" ht="53.25" customHeight="1">
      <c r="A15" s="2" t="s">
        <v>6</v>
      </c>
      <c r="B15" s="12" t="s">
        <v>175</v>
      </c>
      <c r="C15" s="39" t="s">
        <v>144</v>
      </c>
      <c r="D15" s="50" t="s">
        <v>62</v>
      </c>
      <c r="E15" s="2" t="s">
        <v>19</v>
      </c>
      <c r="F15" s="22">
        <v>15</v>
      </c>
      <c r="G15" s="17">
        <v>23.76</v>
      </c>
      <c r="H15" s="22">
        <f t="shared" si="0"/>
        <v>356.4</v>
      </c>
      <c r="I15" s="12">
        <v>23</v>
      </c>
      <c r="J15" s="20">
        <f t="shared" si="1"/>
        <v>81.97</v>
      </c>
      <c r="K15" s="22">
        <f t="shared" si="2"/>
        <v>438.37</v>
      </c>
      <c r="M15" t="s">
        <v>70</v>
      </c>
    </row>
    <row r="16" spans="1:20" ht="48.75" customHeight="1">
      <c r="A16" s="2" t="s">
        <v>7</v>
      </c>
      <c r="B16" s="12" t="s">
        <v>175</v>
      </c>
      <c r="C16" s="39" t="s">
        <v>145</v>
      </c>
      <c r="D16" s="50" t="s">
        <v>63</v>
      </c>
      <c r="E16" s="2" t="s">
        <v>19</v>
      </c>
      <c r="F16" s="22">
        <v>5</v>
      </c>
      <c r="G16" s="17">
        <v>35.63</v>
      </c>
      <c r="H16" s="22">
        <f t="shared" si="0"/>
        <v>178.15</v>
      </c>
      <c r="I16" s="12">
        <v>23</v>
      </c>
      <c r="J16" s="20">
        <f t="shared" si="1"/>
        <v>40.97</v>
      </c>
      <c r="K16" s="22">
        <f t="shared" si="2"/>
        <v>219.12</v>
      </c>
      <c r="M16" t="s">
        <v>71</v>
      </c>
      <c r="T16" t="s">
        <v>78</v>
      </c>
    </row>
    <row r="17" spans="1:20" ht="51">
      <c r="A17" s="2" t="s">
        <v>38</v>
      </c>
      <c r="B17" s="12" t="s">
        <v>175</v>
      </c>
      <c r="C17" s="39" t="s">
        <v>146</v>
      </c>
      <c r="D17" s="56" t="s">
        <v>111</v>
      </c>
      <c r="E17" s="2" t="s">
        <v>19</v>
      </c>
      <c r="F17" s="22">
        <v>9</v>
      </c>
      <c r="G17" s="17">
        <v>4.65</v>
      </c>
      <c r="H17" s="22">
        <f t="shared" si="0"/>
        <v>41.85</v>
      </c>
      <c r="I17" s="12">
        <v>23</v>
      </c>
      <c r="J17" s="20">
        <f t="shared" si="1"/>
        <v>9.63</v>
      </c>
      <c r="K17" s="22">
        <f t="shared" si="2"/>
        <v>51.48</v>
      </c>
      <c r="M17" t="s">
        <v>72</v>
      </c>
      <c r="T17" t="s">
        <v>79</v>
      </c>
    </row>
    <row r="18" spans="1:20" ht="48">
      <c r="A18" s="2" t="s">
        <v>39</v>
      </c>
      <c r="B18" s="12" t="s">
        <v>175</v>
      </c>
      <c r="C18" s="39" t="s">
        <v>147</v>
      </c>
      <c r="D18" s="50" t="s">
        <v>119</v>
      </c>
      <c r="E18" s="2" t="s">
        <v>19</v>
      </c>
      <c r="F18" s="22">
        <v>21.26</v>
      </c>
      <c r="G18" s="21">
        <v>18.6</v>
      </c>
      <c r="H18" s="22">
        <f t="shared" si="0"/>
        <v>395.44</v>
      </c>
      <c r="I18" s="12">
        <v>23</v>
      </c>
      <c r="J18" s="20">
        <f t="shared" si="1"/>
        <v>90.95</v>
      </c>
      <c r="K18" s="22">
        <f t="shared" si="2"/>
        <v>486.39</v>
      </c>
      <c r="M18" t="s">
        <v>73</v>
      </c>
      <c r="T18" t="s">
        <v>80</v>
      </c>
    </row>
    <row r="19" spans="1:20" ht="48" customHeight="1">
      <c r="A19" s="2" t="s">
        <v>40</v>
      </c>
      <c r="B19" s="12" t="s">
        <v>59</v>
      </c>
      <c r="C19" s="39" t="s">
        <v>148</v>
      </c>
      <c r="D19" s="50" t="s">
        <v>121</v>
      </c>
      <c r="E19" s="2" t="s">
        <v>19</v>
      </c>
      <c r="F19" s="22">
        <v>2.05</v>
      </c>
      <c r="G19" s="17">
        <v>21.68</v>
      </c>
      <c r="H19" s="22">
        <f t="shared" si="0"/>
        <v>44.44</v>
      </c>
      <c r="I19" s="12">
        <v>23</v>
      </c>
      <c r="J19" s="20">
        <f t="shared" si="1"/>
        <v>10.22</v>
      </c>
      <c r="K19" s="22">
        <f t="shared" si="2"/>
        <v>54.66</v>
      </c>
      <c r="M19" t="s">
        <v>74</v>
      </c>
      <c r="T19" t="s">
        <v>81</v>
      </c>
    </row>
    <row r="20" spans="1:11" ht="46.5" customHeight="1">
      <c r="A20" s="2" t="s">
        <v>41</v>
      </c>
      <c r="B20" s="12" t="s">
        <v>175</v>
      </c>
      <c r="C20" s="39" t="s">
        <v>148</v>
      </c>
      <c r="D20" s="50" t="s">
        <v>113</v>
      </c>
      <c r="E20" s="2" t="s">
        <v>19</v>
      </c>
      <c r="F20" s="22">
        <v>1.6</v>
      </c>
      <c r="G20" s="17">
        <v>17.97</v>
      </c>
      <c r="H20" s="22">
        <f t="shared" si="0"/>
        <v>28.75</v>
      </c>
      <c r="I20" s="12">
        <v>23</v>
      </c>
      <c r="J20" s="20">
        <f t="shared" si="1"/>
        <v>6.61</v>
      </c>
      <c r="K20" s="22">
        <f t="shared" si="2"/>
        <v>35.36</v>
      </c>
    </row>
    <row r="21" spans="1:11" ht="46.5" customHeight="1">
      <c r="A21" s="2" t="s">
        <v>42</v>
      </c>
      <c r="B21" s="12" t="s">
        <v>175</v>
      </c>
      <c r="C21" s="39" t="s">
        <v>147</v>
      </c>
      <c r="D21" s="50" t="s">
        <v>112</v>
      </c>
      <c r="E21" s="2" t="s">
        <v>19</v>
      </c>
      <c r="F21" s="22">
        <v>1.2</v>
      </c>
      <c r="G21" s="21">
        <v>18.6</v>
      </c>
      <c r="H21" s="22">
        <f t="shared" si="0"/>
        <v>22.32</v>
      </c>
      <c r="I21" s="12">
        <v>23</v>
      </c>
      <c r="J21" s="20">
        <f t="shared" si="1"/>
        <v>5.13</v>
      </c>
      <c r="K21" s="22">
        <f t="shared" si="2"/>
        <v>27.45</v>
      </c>
    </row>
    <row r="22" spans="1:11" ht="49.5" customHeight="1">
      <c r="A22" s="2" t="s">
        <v>43</v>
      </c>
      <c r="B22" s="12" t="s">
        <v>175</v>
      </c>
      <c r="C22" s="39" t="s">
        <v>151</v>
      </c>
      <c r="D22" s="50" t="s">
        <v>88</v>
      </c>
      <c r="E22" s="2" t="s">
        <v>20</v>
      </c>
      <c r="F22" s="22">
        <v>42</v>
      </c>
      <c r="G22" s="17">
        <v>16.52</v>
      </c>
      <c r="H22" s="22">
        <f t="shared" si="0"/>
        <v>693.84</v>
      </c>
      <c r="I22" s="12">
        <v>23</v>
      </c>
      <c r="J22" s="20">
        <f t="shared" si="1"/>
        <v>159.58</v>
      </c>
      <c r="K22" s="22">
        <f t="shared" si="2"/>
        <v>853.42</v>
      </c>
    </row>
    <row r="23" spans="1:11" ht="49.5" customHeight="1">
      <c r="A23" s="2" t="s">
        <v>44</v>
      </c>
      <c r="B23" s="12" t="s">
        <v>175</v>
      </c>
      <c r="C23" s="39" t="s">
        <v>153</v>
      </c>
      <c r="D23" s="50" t="s">
        <v>155</v>
      </c>
      <c r="E23" s="2" t="s">
        <v>154</v>
      </c>
      <c r="F23" s="22">
        <v>0.3</v>
      </c>
      <c r="G23" s="17">
        <v>205.77</v>
      </c>
      <c r="H23" s="22">
        <f t="shared" si="0"/>
        <v>61.73</v>
      </c>
      <c r="I23" s="12">
        <v>23</v>
      </c>
      <c r="J23" s="20">
        <f t="shared" si="1"/>
        <v>14.2</v>
      </c>
      <c r="K23" s="22">
        <f t="shared" si="2"/>
        <v>75.93</v>
      </c>
    </row>
    <row r="24" spans="1:20" ht="42.75" customHeight="1" thickBot="1">
      <c r="A24" s="2" t="s">
        <v>45</v>
      </c>
      <c r="B24" s="12" t="s">
        <v>175</v>
      </c>
      <c r="C24" s="39" t="s">
        <v>152</v>
      </c>
      <c r="D24" s="50" t="s">
        <v>123</v>
      </c>
      <c r="E24" s="2" t="s">
        <v>21</v>
      </c>
      <c r="F24" s="22">
        <v>1</v>
      </c>
      <c r="G24" s="17">
        <v>12.92</v>
      </c>
      <c r="H24" s="22">
        <f t="shared" si="0"/>
        <v>12.92</v>
      </c>
      <c r="I24" s="12">
        <v>23</v>
      </c>
      <c r="J24" s="20">
        <f t="shared" si="1"/>
        <v>2.97</v>
      </c>
      <c r="K24" s="22">
        <f t="shared" si="2"/>
        <v>15.89</v>
      </c>
      <c r="M24" t="s">
        <v>75</v>
      </c>
      <c r="T24" t="s">
        <v>82</v>
      </c>
    </row>
    <row r="25" spans="1:11" ht="27.75" customHeight="1" thickBot="1">
      <c r="A25" s="145" t="s">
        <v>110</v>
      </c>
      <c r="B25" s="146"/>
      <c r="C25" s="146"/>
      <c r="D25" s="146"/>
      <c r="E25" s="146"/>
      <c r="F25" s="146"/>
      <c r="G25" s="147"/>
      <c r="H25" s="36" t="s">
        <v>26</v>
      </c>
      <c r="I25" s="24"/>
      <c r="J25" s="24"/>
      <c r="K25" s="23" t="s">
        <v>27</v>
      </c>
    </row>
    <row r="26" spans="1:11" ht="27.75" customHeight="1" thickBot="1">
      <c r="A26" s="124"/>
      <c r="B26" s="125"/>
      <c r="C26" s="125"/>
      <c r="D26" s="125"/>
      <c r="E26" s="125"/>
      <c r="F26" s="125"/>
      <c r="G26" s="126"/>
      <c r="H26" s="40">
        <f>SUM(H11:H24)</f>
        <v>4897.3</v>
      </c>
      <c r="I26" s="25"/>
      <c r="J26" s="25"/>
      <c r="K26" s="40">
        <f>SUM(K11:K24)</f>
        <v>6023.67</v>
      </c>
    </row>
    <row r="27" spans="1:11" ht="24.75" customHeight="1">
      <c r="A27" s="64"/>
      <c r="B27" s="65"/>
      <c r="C27" s="66"/>
      <c r="D27" s="67"/>
      <c r="E27" s="68"/>
      <c r="F27" s="69"/>
      <c r="G27" s="70"/>
      <c r="H27" s="69"/>
      <c r="I27" s="65"/>
      <c r="J27" s="71"/>
      <c r="K27" s="72"/>
    </row>
    <row r="28" spans="1:13" ht="25.5" customHeight="1">
      <c r="A28" s="130" t="s">
        <v>101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/>
      <c r="M28" t="s">
        <v>76</v>
      </c>
    </row>
    <row r="29" spans="1:13" ht="69" customHeight="1">
      <c r="A29" s="2" t="s">
        <v>8</v>
      </c>
      <c r="B29" s="3" t="s">
        <v>176</v>
      </c>
      <c r="C29" s="39" t="s">
        <v>156</v>
      </c>
      <c r="D29" s="54" t="s">
        <v>83</v>
      </c>
      <c r="E29" s="3" t="s">
        <v>19</v>
      </c>
      <c r="F29" s="3">
        <v>15</v>
      </c>
      <c r="G29" s="62">
        <v>131.1</v>
      </c>
      <c r="H29" s="22">
        <f aca="true" t="shared" si="3" ref="H29:H37">F29*G29</f>
        <v>1966.5</v>
      </c>
      <c r="I29" s="12">
        <v>23</v>
      </c>
      <c r="J29" s="20">
        <f aca="true" t="shared" si="4" ref="J29:J37">H29*0.23</f>
        <v>452.3</v>
      </c>
      <c r="K29" s="22">
        <f aca="true" t="shared" si="5" ref="K29:K37">H29+J29</f>
        <v>2418.8</v>
      </c>
      <c r="L29" s="45"/>
      <c r="M29" t="s">
        <v>77</v>
      </c>
    </row>
    <row r="30" spans="1:12" ht="106.5" customHeight="1">
      <c r="A30" s="2" t="s">
        <v>9</v>
      </c>
      <c r="B30" s="3" t="s">
        <v>176</v>
      </c>
      <c r="C30" s="57" t="s">
        <v>157</v>
      </c>
      <c r="D30" s="58" t="s">
        <v>65</v>
      </c>
      <c r="E30" s="59" t="s">
        <v>19</v>
      </c>
      <c r="F30" s="59">
        <v>5.59</v>
      </c>
      <c r="G30" s="60">
        <v>112.54</v>
      </c>
      <c r="H30" s="22">
        <f t="shared" si="3"/>
        <v>629.1</v>
      </c>
      <c r="I30" s="12">
        <v>23</v>
      </c>
      <c r="J30" s="20">
        <f t="shared" si="4"/>
        <v>144.69</v>
      </c>
      <c r="K30" s="22">
        <f t="shared" si="5"/>
        <v>773.79</v>
      </c>
      <c r="L30" s="45"/>
    </row>
    <row r="31" spans="1:12" ht="92.25" customHeight="1">
      <c r="A31" s="2" t="s">
        <v>10</v>
      </c>
      <c r="B31" s="3" t="s">
        <v>176</v>
      </c>
      <c r="C31" s="57" t="s">
        <v>158</v>
      </c>
      <c r="D31" s="58" t="s">
        <v>114</v>
      </c>
      <c r="E31" s="59" t="s">
        <v>20</v>
      </c>
      <c r="F31" s="61">
        <v>25</v>
      </c>
      <c r="G31" s="60">
        <v>39.71</v>
      </c>
      <c r="H31" s="22">
        <f t="shared" si="3"/>
        <v>992.75</v>
      </c>
      <c r="I31" s="12">
        <v>23</v>
      </c>
      <c r="J31" s="20">
        <f t="shared" si="4"/>
        <v>228.33</v>
      </c>
      <c r="K31" s="22">
        <f t="shared" si="5"/>
        <v>1221.08</v>
      </c>
      <c r="L31" s="45"/>
    </row>
    <row r="32" spans="1:12" ht="70.5" customHeight="1">
      <c r="A32" s="2" t="s">
        <v>84</v>
      </c>
      <c r="B32" s="2" t="s">
        <v>177</v>
      </c>
      <c r="C32" s="57" t="s">
        <v>159</v>
      </c>
      <c r="D32" s="58" t="s">
        <v>120</v>
      </c>
      <c r="E32" s="59" t="s">
        <v>19</v>
      </c>
      <c r="F32" s="61">
        <v>8.7</v>
      </c>
      <c r="G32" s="60">
        <v>56.51</v>
      </c>
      <c r="H32" s="22">
        <f t="shared" si="3"/>
        <v>491.64</v>
      </c>
      <c r="I32" s="12">
        <v>24</v>
      </c>
      <c r="J32" s="20">
        <f t="shared" si="4"/>
        <v>113.08</v>
      </c>
      <c r="K32" s="22">
        <f t="shared" si="5"/>
        <v>604.72</v>
      </c>
      <c r="L32" s="45"/>
    </row>
    <row r="33" spans="1:12" ht="61.5" customHeight="1">
      <c r="A33" s="2" t="s">
        <v>128</v>
      </c>
      <c r="B33" s="2" t="s">
        <v>177</v>
      </c>
      <c r="C33" s="57" t="s">
        <v>160</v>
      </c>
      <c r="D33" s="58" t="s">
        <v>89</v>
      </c>
      <c r="E33" s="59" t="s">
        <v>20</v>
      </c>
      <c r="F33" s="61">
        <v>42</v>
      </c>
      <c r="G33" s="60">
        <v>21.76</v>
      </c>
      <c r="H33" s="22">
        <f t="shared" si="3"/>
        <v>913.92</v>
      </c>
      <c r="I33" s="12">
        <v>25</v>
      </c>
      <c r="J33" s="20">
        <f t="shared" si="4"/>
        <v>210.2</v>
      </c>
      <c r="K33" s="22">
        <f t="shared" si="5"/>
        <v>1124.12</v>
      </c>
      <c r="L33" s="45"/>
    </row>
    <row r="34" spans="1:12" ht="56.25" customHeight="1">
      <c r="A34" s="2" t="s">
        <v>129</v>
      </c>
      <c r="B34" s="2" t="s">
        <v>177</v>
      </c>
      <c r="C34" s="39" t="s">
        <v>161</v>
      </c>
      <c r="D34" s="58" t="s">
        <v>162</v>
      </c>
      <c r="E34" s="59" t="s">
        <v>19</v>
      </c>
      <c r="F34" s="61">
        <v>2.05</v>
      </c>
      <c r="G34" s="60">
        <v>127.81</v>
      </c>
      <c r="H34" s="22">
        <f t="shared" si="3"/>
        <v>262.01</v>
      </c>
      <c r="I34" s="12">
        <v>23</v>
      </c>
      <c r="J34" s="20">
        <f t="shared" si="4"/>
        <v>60.26</v>
      </c>
      <c r="K34" s="22">
        <f t="shared" si="5"/>
        <v>322.27</v>
      </c>
      <c r="L34" s="45"/>
    </row>
    <row r="35" spans="1:12" ht="70.5" customHeight="1">
      <c r="A35" s="2" t="s">
        <v>130</v>
      </c>
      <c r="B35" s="2" t="s">
        <v>12</v>
      </c>
      <c r="C35" s="57" t="s">
        <v>163</v>
      </c>
      <c r="D35" s="58" t="s">
        <v>124</v>
      </c>
      <c r="E35" s="59" t="s">
        <v>19</v>
      </c>
      <c r="F35" s="61">
        <v>23.7</v>
      </c>
      <c r="G35" s="60">
        <v>20.96</v>
      </c>
      <c r="H35" s="22">
        <f t="shared" si="3"/>
        <v>496.75</v>
      </c>
      <c r="I35" s="12">
        <v>23</v>
      </c>
      <c r="J35" s="20">
        <f t="shared" si="4"/>
        <v>114.25</v>
      </c>
      <c r="K35" s="22">
        <f t="shared" si="5"/>
        <v>611</v>
      </c>
      <c r="L35" s="45"/>
    </row>
    <row r="36" spans="1:12" ht="113.25" customHeight="1">
      <c r="A36" s="2" t="s">
        <v>131</v>
      </c>
      <c r="B36" s="2" t="s">
        <v>178</v>
      </c>
      <c r="C36" s="39" t="s">
        <v>165</v>
      </c>
      <c r="D36" s="58" t="s">
        <v>91</v>
      </c>
      <c r="E36" s="59" t="s">
        <v>19</v>
      </c>
      <c r="F36" s="61">
        <v>4.05</v>
      </c>
      <c r="G36" s="60">
        <v>100.1</v>
      </c>
      <c r="H36" s="22">
        <f t="shared" si="3"/>
        <v>405.41</v>
      </c>
      <c r="I36" s="12">
        <v>23</v>
      </c>
      <c r="J36" s="20">
        <f t="shared" si="4"/>
        <v>93.24</v>
      </c>
      <c r="K36" s="22">
        <f t="shared" si="5"/>
        <v>498.65</v>
      </c>
      <c r="L36" s="45"/>
    </row>
    <row r="37" spans="1:12" ht="38.25" customHeight="1">
      <c r="A37" s="2" t="s">
        <v>132</v>
      </c>
      <c r="B37" s="2" t="s">
        <v>12</v>
      </c>
      <c r="C37" s="39" t="s">
        <v>164</v>
      </c>
      <c r="D37" s="50" t="s">
        <v>85</v>
      </c>
      <c r="E37" s="3" t="s">
        <v>19</v>
      </c>
      <c r="F37" s="46">
        <v>25.55</v>
      </c>
      <c r="G37" s="47">
        <v>10.95</v>
      </c>
      <c r="H37" s="46">
        <f t="shared" si="3"/>
        <v>279.77</v>
      </c>
      <c r="I37" s="12">
        <v>23</v>
      </c>
      <c r="J37" s="48">
        <f t="shared" si="4"/>
        <v>64.35</v>
      </c>
      <c r="K37" s="46">
        <f t="shared" si="5"/>
        <v>344.12</v>
      </c>
      <c r="L37" s="45"/>
    </row>
    <row r="38" spans="1:12" ht="59.25" customHeight="1">
      <c r="A38" s="2" t="s">
        <v>133</v>
      </c>
      <c r="B38" s="39" t="s">
        <v>179</v>
      </c>
      <c r="C38" s="39" t="s">
        <v>149</v>
      </c>
      <c r="D38" s="50" t="s">
        <v>86</v>
      </c>
      <c r="E38" s="59" t="s">
        <v>19</v>
      </c>
      <c r="F38" s="46">
        <v>4</v>
      </c>
      <c r="G38" s="47">
        <v>153.26</v>
      </c>
      <c r="H38" s="46">
        <f aca="true" t="shared" si="6" ref="H38:H44">F38*G38</f>
        <v>613.04</v>
      </c>
      <c r="I38" s="12">
        <v>23</v>
      </c>
      <c r="J38" s="48">
        <f aca="true" t="shared" si="7" ref="J38:J44">H38*0.23</f>
        <v>141</v>
      </c>
      <c r="K38" s="46">
        <f aca="true" t="shared" si="8" ref="K38:K44">H38+J38</f>
        <v>754.04</v>
      </c>
      <c r="L38" s="45"/>
    </row>
    <row r="39" spans="1:12" ht="44.25" customHeight="1">
      <c r="A39" s="2" t="s">
        <v>134</v>
      </c>
      <c r="B39" s="39" t="s">
        <v>179</v>
      </c>
      <c r="C39" s="39" t="s">
        <v>150</v>
      </c>
      <c r="D39" s="50" t="s">
        <v>87</v>
      </c>
      <c r="E39" s="3" t="s">
        <v>19</v>
      </c>
      <c r="F39" s="46">
        <v>2.7</v>
      </c>
      <c r="G39" s="47">
        <v>531.16</v>
      </c>
      <c r="H39" s="46">
        <f t="shared" si="6"/>
        <v>1434.13</v>
      </c>
      <c r="I39" s="12">
        <v>23</v>
      </c>
      <c r="J39" s="48">
        <f t="shared" si="7"/>
        <v>329.85</v>
      </c>
      <c r="K39" s="46">
        <f t="shared" si="8"/>
        <v>1763.98</v>
      </c>
      <c r="L39" s="45"/>
    </row>
    <row r="40" spans="1:12" ht="95.25" customHeight="1">
      <c r="A40" s="2" t="s">
        <v>135</v>
      </c>
      <c r="B40" s="2" t="s">
        <v>24</v>
      </c>
      <c r="C40" s="39" t="s">
        <v>61</v>
      </c>
      <c r="D40" s="31" t="s">
        <v>125</v>
      </c>
      <c r="E40" s="2" t="s">
        <v>19</v>
      </c>
      <c r="F40" s="2">
        <v>305.64</v>
      </c>
      <c r="G40" s="21">
        <v>6.55</v>
      </c>
      <c r="H40" s="46">
        <f>F40*G40</f>
        <v>2001.94</v>
      </c>
      <c r="I40" s="12">
        <v>24</v>
      </c>
      <c r="J40" s="48">
        <f>H40*0.23</f>
        <v>460.45</v>
      </c>
      <c r="K40" s="46">
        <f>H40+J40</f>
        <v>2462.39</v>
      </c>
      <c r="L40" s="45"/>
    </row>
    <row r="41" spans="1:12" ht="64.5" customHeight="1">
      <c r="A41" s="2" t="s">
        <v>136</v>
      </c>
      <c r="B41" s="2" t="s">
        <v>12</v>
      </c>
      <c r="C41" s="39" t="s">
        <v>166</v>
      </c>
      <c r="D41" s="31" t="s">
        <v>126</v>
      </c>
      <c r="E41" s="2" t="s">
        <v>19</v>
      </c>
      <c r="F41" s="2">
        <v>139.98</v>
      </c>
      <c r="G41" s="21">
        <v>58.64</v>
      </c>
      <c r="H41" s="46">
        <f>F41*G41</f>
        <v>8208.43</v>
      </c>
      <c r="I41" s="12">
        <v>23</v>
      </c>
      <c r="J41" s="48">
        <f>H41*0.23</f>
        <v>1887.94</v>
      </c>
      <c r="K41" s="46">
        <f>H41+J41</f>
        <v>10096.37</v>
      </c>
      <c r="L41" s="45"/>
    </row>
    <row r="42" spans="1:12" ht="49.5" customHeight="1">
      <c r="A42" s="2" t="s">
        <v>137</v>
      </c>
      <c r="B42" s="39" t="s">
        <v>179</v>
      </c>
      <c r="C42" s="39" t="s">
        <v>167</v>
      </c>
      <c r="D42" s="50" t="s">
        <v>127</v>
      </c>
      <c r="E42" s="3" t="s">
        <v>25</v>
      </c>
      <c r="F42" s="46">
        <v>1</v>
      </c>
      <c r="G42" s="63">
        <v>300</v>
      </c>
      <c r="H42" s="46">
        <f>F42*G42</f>
        <v>300</v>
      </c>
      <c r="I42" s="12">
        <v>23</v>
      </c>
      <c r="J42" s="48">
        <f>H42*0.23</f>
        <v>69</v>
      </c>
      <c r="K42" s="46">
        <f>H42+J42</f>
        <v>369</v>
      </c>
      <c r="L42" s="45"/>
    </row>
    <row r="43" spans="1:12" ht="96">
      <c r="A43" s="2" t="s">
        <v>138</v>
      </c>
      <c r="B43" s="39" t="s">
        <v>179</v>
      </c>
      <c r="C43" s="39" t="s">
        <v>167</v>
      </c>
      <c r="D43" s="50" t="s">
        <v>92</v>
      </c>
      <c r="E43" s="3" t="s">
        <v>19</v>
      </c>
      <c r="F43" s="46">
        <v>5.29</v>
      </c>
      <c r="G43" s="63">
        <v>180</v>
      </c>
      <c r="H43" s="46">
        <f>F43*G43</f>
        <v>952.2</v>
      </c>
      <c r="I43" s="12">
        <v>23</v>
      </c>
      <c r="J43" s="48">
        <f>H43*0.23</f>
        <v>219.01</v>
      </c>
      <c r="K43" s="46">
        <f>H43+J43</f>
        <v>1171.21</v>
      </c>
      <c r="L43" s="45"/>
    </row>
    <row r="44" spans="1:12" ht="51.75" customHeight="1" thickBot="1">
      <c r="A44" s="2" t="s">
        <v>139</v>
      </c>
      <c r="B44" s="12" t="s">
        <v>175</v>
      </c>
      <c r="C44" s="39" t="s">
        <v>168</v>
      </c>
      <c r="D44" s="50" t="s">
        <v>90</v>
      </c>
      <c r="E44" s="59" t="s">
        <v>33</v>
      </c>
      <c r="F44" s="46">
        <v>2</v>
      </c>
      <c r="G44" s="47">
        <v>136.67</v>
      </c>
      <c r="H44" s="46">
        <f t="shared" si="6"/>
        <v>273.34</v>
      </c>
      <c r="I44" s="12">
        <v>23</v>
      </c>
      <c r="J44" s="48">
        <f t="shared" si="7"/>
        <v>62.87</v>
      </c>
      <c r="K44" s="46">
        <f t="shared" si="8"/>
        <v>336.21</v>
      </c>
      <c r="L44" s="45"/>
    </row>
    <row r="45" spans="1:12" ht="19.5" customHeight="1" thickBot="1">
      <c r="A45" s="145" t="s">
        <v>110</v>
      </c>
      <c r="B45" s="146"/>
      <c r="C45" s="146"/>
      <c r="D45" s="146"/>
      <c r="E45" s="146"/>
      <c r="F45" s="146"/>
      <c r="G45" s="147"/>
      <c r="H45" s="36" t="s">
        <v>26</v>
      </c>
      <c r="I45" s="24"/>
      <c r="J45" s="24"/>
      <c r="K45" s="23" t="s">
        <v>27</v>
      </c>
      <c r="L45" s="45"/>
    </row>
    <row r="46" spans="1:12" ht="18.75" thickBot="1">
      <c r="A46" s="124"/>
      <c r="B46" s="125"/>
      <c r="C46" s="125"/>
      <c r="D46" s="125"/>
      <c r="E46" s="125"/>
      <c r="F46" s="125"/>
      <c r="G46" s="126"/>
      <c r="H46" s="40">
        <f>SUM(H29:H44)</f>
        <v>20220.93</v>
      </c>
      <c r="I46" s="25"/>
      <c r="J46" s="25"/>
      <c r="K46" s="40">
        <f>SUM(K29:K44)</f>
        <v>24871.75</v>
      </c>
      <c r="L46" s="45"/>
    </row>
    <row r="47" spans="1:12" ht="12.75">
      <c r="A47" s="45"/>
      <c r="B47" s="45"/>
      <c r="C47" s="45"/>
      <c r="D47" s="5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55"/>
      <c r="E48" s="45"/>
      <c r="F48" s="45"/>
      <c r="G48" s="45"/>
      <c r="H48" s="45"/>
      <c r="I48" s="45"/>
      <c r="J48" s="45"/>
      <c r="K48" s="45"/>
      <c r="L48" s="45"/>
    </row>
    <row r="49" ht="18" customHeight="1">
      <c r="L49" s="45"/>
    </row>
    <row r="50" spans="3:12" ht="112.5" customHeight="1">
      <c r="C50" s="39" t="s">
        <v>54</v>
      </c>
      <c r="D50" s="31" t="s">
        <v>57</v>
      </c>
      <c r="E50" s="2" t="s">
        <v>19</v>
      </c>
      <c r="F50" s="22">
        <v>15.6</v>
      </c>
      <c r="G50" s="21">
        <v>54.89</v>
      </c>
      <c r="H50" s="22">
        <f>F50*G50</f>
        <v>856.28</v>
      </c>
      <c r="I50" s="12">
        <v>26</v>
      </c>
      <c r="J50" s="20">
        <f>H50*0.23</f>
        <v>196.94</v>
      </c>
      <c r="K50" s="22">
        <f>H50+J50</f>
        <v>1053.22</v>
      </c>
      <c r="L50" s="45"/>
    </row>
    <row r="51" ht="31.5" customHeight="1">
      <c r="L51" s="45"/>
    </row>
    <row r="52" ht="31.5" customHeight="1">
      <c r="L52" s="45"/>
    </row>
    <row r="53" ht="46.5" customHeight="1">
      <c r="L53" s="45"/>
    </row>
    <row r="54" ht="42.75" customHeight="1">
      <c r="L54" s="45"/>
    </row>
    <row r="55" ht="70.5" customHeight="1">
      <c r="L55" s="45"/>
    </row>
    <row r="56" ht="43.5" customHeight="1">
      <c r="L56" s="45"/>
    </row>
    <row r="57" ht="72.75" customHeight="1">
      <c r="L57" s="45"/>
    </row>
    <row r="58" ht="72.75" customHeight="1">
      <c r="L58" s="45"/>
    </row>
    <row r="59" ht="42" customHeight="1">
      <c r="L59" s="45"/>
    </row>
    <row r="60" ht="42.75" customHeight="1">
      <c r="L60" s="45"/>
    </row>
    <row r="61" ht="50.25" customHeight="1">
      <c r="L61" s="45"/>
    </row>
    <row r="62" ht="47.25" customHeight="1">
      <c r="L62" s="45"/>
    </row>
    <row r="63" ht="21.75" customHeight="1">
      <c r="L63" s="45"/>
    </row>
    <row r="64" ht="18.75" customHeight="1">
      <c r="L64" s="45"/>
    </row>
    <row r="65" ht="12.75">
      <c r="L65" s="45"/>
    </row>
    <row r="66" ht="12.75">
      <c r="L66" s="45"/>
    </row>
    <row r="67" ht="12.75">
      <c r="L67" s="45"/>
    </row>
    <row r="68" ht="12.75">
      <c r="L68" s="45"/>
    </row>
    <row r="69" ht="27" customHeight="1">
      <c r="L69" s="45"/>
    </row>
    <row r="70" ht="36.75" customHeight="1">
      <c r="L70" s="45"/>
    </row>
    <row r="71" ht="12.75">
      <c r="L71" s="45"/>
    </row>
    <row r="72" ht="39" customHeight="1">
      <c r="L72" s="45"/>
    </row>
    <row r="73" ht="12.75">
      <c r="L73" s="45"/>
    </row>
    <row r="74" ht="13.5" customHeight="1">
      <c r="L74" s="45"/>
    </row>
    <row r="75" ht="22.5" customHeight="1">
      <c r="L75" s="45"/>
    </row>
    <row r="76" ht="12.75">
      <c r="L76" s="45"/>
    </row>
    <row r="77" spans="1:12" ht="12.75">
      <c r="A77" s="45"/>
      <c r="B77" s="45"/>
      <c r="C77" s="45"/>
      <c r="D77" s="55"/>
      <c r="E77" s="45"/>
      <c r="F77" s="45"/>
      <c r="G77" s="45"/>
      <c r="H77" s="45"/>
      <c r="I77" s="45"/>
      <c r="J77" s="45"/>
      <c r="K77" s="45"/>
      <c r="L77" s="45"/>
    </row>
    <row r="78" spans="1:12" ht="15.75" customHeight="1">
      <c r="A78" s="130" t="s">
        <v>93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2"/>
      <c r="L78" s="45"/>
    </row>
    <row r="79" spans="1:12" ht="68.25" customHeight="1">
      <c r="A79" s="2" t="s">
        <v>94</v>
      </c>
      <c r="B79" s="2" t="s">
        <v>24</v>
      </c>
      <c r="C79" s="39" t="s">
        <v>141</v>
      </c>
      <c r="D79" s="50" t="s">
        <v>102</v>
      </c>
      <c r="E79" s="2" t="s">
        <v>19</v>
      </c>
      <c r="F79" s="22">
        <v>322.65</v>
      </c>
      <c r="G79" s="21">
        <v>2.16</v>
      </c>
      <c r="H79" s="22">
        <f>F79*G79</f>
        <v>696.92</v>
      </c>
      <c r="I79" s="12">
        <v>23</v>
      </c>
      <c r="J79" s="20">
        <f>H79*0.23</f>
        <v>160.29</v>
      </c>
      <c r="K79" s="22">
        <f>H79+J79</f>
        <v>857.21</v>
      </c>
      <c r="L79" s="45"/>
    </row>
    <row r="80" spans="1:12" ht="51" customHeight="1">
      <c r="A80" s="2" t="s">
        <v>95</v>
      </c>
      <c r="B80" s="2" t="s">
        <v>24</v>
      </c>
      <c r="C80" s="39" t="s">
        <v>108</v>
      </c>
      <c r="D80" s="50" t="s">
        <v>103</v>
      </c>
      <c r="E80" s="2" t="s">
        <v>19</v>
      </c>
      <c r="F80" s="22">
        <v>66.7</v>
      </c>
      <c r="G80" s="21">
        <v>30</v>
      </c>
      <c r="H80" s="22">
        <f aca="true" t="shared" si="9" ref="H80:H86">F80*G80</f>
        <v>2001</v>
      </c>
      <c r="I80" s="12">
        <v>23</v>
      </c>
      <c r="J80" s="20">
        <f aca="true" t="shared" si="10" ref="J80:J86">H80*0.23</f>
        <v>460.23</v>
      </c>
      <c r="K80" s="22">
        <f aca="true" t="shared" si="11" ref="K80:K86">H80+J80</f>
        <v>2461.23</v>
      </c>
      <c r="L80" s="45"/>
    </row>
    <row r="81" spans="1:12" ht="98.25" customHeight="1">
      <c r="A81" s="2" t="s">
        <v>96</v>
      </c>
      <c r="B81" s="2" t="s">
        <v>24</v>
      </c>
      <c r="C81" s="39" t="s">
        <v>142</v>
      </c>
      <c r="D81" s="50" t="s">
        <v>104</v>
      </c>
      <c r="E81" s="2" t="s">
        <v>19</v>
      </c>
      <c r="F81" s="22">
        <v>896.97</v>
      </c>
      <c r="G81" s="21">
        <v>3</v>
      </c>
      <c r="H81" s="22">
        <f t="shared" si="9"/>
        <v>2690.91</v>
      </c>
      <c r="I81" s="12">
        <v>23</v>
      </c>
      <c r="J81" s="20">
        <f t="shared" si="10"/>
        <v>618.91</v>
      </c>
      <c r="K81" s="22">
        <f t="shared" si="11"/>
        <v>3309.82</v>
      </c>
      <c r="L81" s="45"/>
    </row>
    <row r="82" spans="1:12" ht="71.25" customHeight="1">
      <c r="A82" s="2" t="s">
        <v>97</v>
      </c>
      <c r="B82" s="2" t="s">
        <v>24</v>
      </c>
      <c r="C82" s="39" t="s">
        <v>60</v>
      </c>
      <c r="D82" s="52" t="s">
        <v>105</v>
      </c>
      <c r="E82" s="2" t="s">
        <v>19</v>
      </c>
      <c r="F82" s="22">
        <v>896.97</v>
      </c>
      <c r="G82" s="21">
        <v>2.8</v>
      </c>
      <c r="H82" s="22">
        <f>F82*G82</f>
        <v>2511.52</v>
      </c>
      <c r="I82" s="12">
        <v>23</v>
      </c>
      <c r="J82" s="20">
        <f t="shared" si="10"/>
        <v>577.65</v>
      </c>
      <c r="K82" s="22">
        <f t="shared" si="11"/>
        <v>3089.17</v>
      </c>
      <c r="L82" s="45"/>
    </row>
    <row r="83" spans="1:12" ht="91.5" customHeight="1">
      <c r="A83" s="2" t="s">
        <v>140</v>
      </c>
      <c r="B83" s="2" t="s">
        <v>24</v>
      </c>
      <c r="C83" s="39" t="s">
        <v>169</v>
      </c>
      <c r="D83" s="31" t="s">
        <v>171</v>
      </c>
      <c r="E83" s="2" t="s">
        <v>19</v>
      </c>
      <c r="F83" s="22">
        <v>657.72</v>
      </c>
      <c r="G83" s="21">
        <v>6.92</v>
      </c>
      <c r="H83" s="22">
        <f t="shared" si="9"/>
        <v>4551.42</v>
      </c>
      <c r="I83" s="12">
        <v>23</v>
      </c>
      <c r="J83" s="20">
        <f t="shared" si="10"/>
        <v>1046.83</v>
      </c>
      <c r="K83" s="22">
        <f t="shared" si="11"/>
        <v>5598.25</v>
      </c>
      <c r="L83" s="45"/>
    </row>
    <row r="84" spans="1:12" ht="91.5" customHeight="1">
      <c r="A84" s="2" t="s">
        <v>98</v>
      </c>
      <c r="B84" s="2" t="s">
        <v>24</v>
      </c>
      <c r="C84" s="39" t="s">
        <v>170</v>
      </c>
      <c r="D84" s="31" t="s">
        <v>172</v>
      </c>
      <c r="E84" s="2" t="s">
        <v>19</v>
      </c>
      <c r="F84" s="22">
        <v>239.25</v>
      </c>
      <c r="G84" s="21">
        <v>6.77</v>
      </c>
      <c r="H84" s="22">
        <f>F84*G84</f>
        <v>1619.72</v>
      </c>
      <c r="I84" s="12">
        <v>23</v>
      </c>
      <c r="J84" s="20">
        <f>H84*0.23</f>
        <v>372.54</v>
      </c>
      <c r="K84" s="22">
        <f>H84+J84</f>
        <v>1992.26</v>
      </c>
      <c r="L84" s="45"/>
    </row>
    <row r="85" spans="1:12" ht="56.25" customHeight="1">
      <c r="A85" s="2" t="s">
        <v>99</v>
      </c>
      <c r="B85" s="12" t="s">
        <v>180</v>
      </c>
      <c r="C85" s="39" t="s">
        <v>173</v>
      </c>
      <c r="D85" s="50" t="s">
        <v>106</v>
      </c>
      <c r="E85" s="2" t="s">
        <v>19</v>
      </c>
      <c r="F85" s="22">
        <v>322.65</v>
      </c>
      <c r="G85" s="21">
        <v>29.21</v>
      </c>
      <c r="H85" s="22">
        <f t="shared" si="9"/>
        <v>9424.61</v>
      </c>
      <c r="I85" s="12">
        <v>23</v>
      </c>
      <c r="J85" s="20">
        <f t="shared" si="10"/>
        <v>2167.66</v>
      </c>
      <c r="K85" s="22">
        <f t="shared" si="11"/>
        <v>11592.27</v>
      </c>
      <c r="L85" s="45"/>
    </row>
    <row r="86" spans="1:12" ht="186" customHeight="1">
      <c r="A86" s="2" t="s">
        <v>100</v>
      </c>
      <c r="B86" s="12" t="s">
        <v>180</v>
      </c>
      <c r="C86" s="39" t="s">
        <v>108</v>
      </c>
      <c r="D86" s="50" t="s">
        <v>118</v>
      </c>
      <c r="E86" s="2" t="s">
        <v>19</v>
      </c>
      <c r="F86" s="22">
        <v>322.65</v>
      </c>
      <c r="G86" s="21">
        <v>120</v>
      </c>
      <c r="H86" s="22">
        <f t="shared" si="9"/>
        <v>38718</v>
      </c>
      <c r="I86" s="12">
        <v>23</v>
      </c>
      <c r="J86" s="20">
        <f t="shared" si="10"/>
        <v>8905.14</v>
      </c>
      <c r="K86" s="22">
        <f t="shared" si="11"/>
        <v>47623.14</v>
      </c>
      <c r="L86" s="45"/>
    </row>
    <row r="87" spans="1:12" ht="36.75" thickBot="1">
      <c r="A87" s="2" t="s">
        <v>181</v>
      </c>
      <c r="B87" s="12" t="s">
        <v>180</v>
      </c>
      <c r="C87" s="39" t="s">
        <v>174</v>
      </c>
      <c r="D87" s="50" t="s">
        <v>107</v>
      </c>
      <c r="E87" s="2" t="s">
        <v>19</v>
      </c>
      <c r="F87" s="22">
        <v>322.65</v>
      </c>
      <c r="G87" s="21">
        <v>7</v>
      </c>
      <c r="H87" s="22">
        <f>F87*G87</f>
        <v>2258.55</v>
      </c>
      <c r="I87" s="12">
        <v>23</v>
      </c>
      <c r="J87" s="20">
        <f>H87*0.23</f>
        <v>519.47</v>
      </c>
      <c r="K87" s="22">
        <f>H87+J87</f>
        <v>2778.02</v>
      </c>
      <c r="L87" s="45"/>
    </row>
    <row r="88" spans="1:12" ht="18.75" customHeight="1" thickBot="1">
      <c r="A88" s="145" t="s">
        <v>110</v>
      </c>
      <c r="B88" s="146"/>
      <c r="C88" s="146"/>
      <c r="D88" s="146"/>
      <c r="E88" s="146"/>
      <c r="F88" s="146"/>
      <c r="G88" s="147"/>
      <c r="H88" s="36" t="s">
        <v>26</v>
      </c>
      <c r="I88" s="24"/>
      <c r="J88" s="24"/>
      <c r="K88" s="23" t="s">
        <v>27</v>
      </c>
      <c r="L88" s="45"/>
    </row>
    <row r="89" spans="1:12" ht="24.75" customHeight="1" thickBot="1">
      <c r="A89" s="124"/>
      <c r="B89" s="125"/>
      <c r="C89" s="125"/>
      <c r="D89" s="125"/>
      <c r="E89" s="125"/>
      <c r="F89" s="125"/>
      <c r="G89" s="126"/>
      <c r="H89" s="40">
        <f>SUM(H79:H87)</f>
        <v>64472.65</v>
      </c>
      <c r="I89" s="25"/>
      <c r="J89" s="25"/>
      <c r="K89" s="40">
        <f>SUM(K79:K87)</f>
        <v>79301.37</v>
      </c>
      <c r="L89" s="45"/>
    </row>
    <row r="90" spans="1:12" ht="18.75" thickBot="1">
      <c r="A90" s="8"/>
      <c r="B90" s="6"/>
      <c r="C90" s="7"/>
      <c r="D90" s="35"/>
      <c r="E90" s="8"/>
      <c r="F90" s="8"/>
      <c r="G90" s="4"/>
      <c r="H90" s="9"/>
      <c r="I90" s="1"/>
      <c r="J90" s="4"/>
      <c r="K90" s="9"/>
      <c r="L90" s="45"/>
    </row>
    <row r="91" spans="1:11" ht="13.5" customHeight="1" thickBot="1">
      <c r="A91" s="133" t="s">
        <v>109</v>
      </c>
      <c r="B91" s="134"/>
      <c r="C91" s="134"/>
      <c r="D91" s="134"/>
      <c r="E91" s="134"/>
      <c r="F91" s="134"/>
      <c r="G91" s="135"/>
      <c r="H91" s="29" t="s">
        <v>26</v>
      </c>
      <c r="I91" s="28"/>
      <c r="J91" s="28"/>
      <c r="K91" s="29" t="s">
        <v>27</v>
      </c>
    </row>
    <row r="92" spans="1:11" ht="18.75" thickBot="1">
      <c r="A92" s="124"/>
      <c r="B92" s="125"/>
      <c r="C92" s="125"/>
      <c r="D92" s="125"/>
      <c r="E92" s="125"/>
      <c r="F92" s="125"/>
      <c r="G92" s="126"/>
      <c r="H92" s="30" t="e">
        <f>H89+#REF!+H46+H26</f>
        <v>#REF!</v>
      </c>
      <c r="I92" s="5"/>
      <c r="J92" s="5"/>
      <c r="K92" s="30">
        <f>K89+K78</f>
        <v>79301.37</v>
      </c>
    </row>
  </sheetData>
  <sheetProtection/>
  <mergeCells count="20">
    <mergeCell ref="I6:J7"/>
    <mergeCell ref="K6:K8"/>
    <mergeCell ref="D6:D8"/>
    <mergeCell ref="A91:G92"/>
    <mergeCell ref="A78:K78"/>
    <mergeCell ref="A28:K28"/>
    <mergeCell ref="A45:G46"/>
    <mergeCell ref="A25:G26"/>
    <mergeCell ref="A10:K10"/>
    <mergeCell ref="A88:G89"/>
    <mergeCell ref="E6:E8"/>
    <mergeCell ref="F6:F8"/>
    <mergeCell ref="G6:G8"/>
    <mergeCell ref="A3:K3"/>
    <mergeCell ref="A4:K4"/>
    <mergeCell ref="A5:K5"/>
    <mergeCell ref="A6:A8"/>
    <mergeCell ref="B6:B8"/>
    <mergeCell ref="C6:C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3" manualBreakCount="3">
    <brk id="19" max="10" man="1"/>
    <brk id="47" max="10" man="1"/>
    <brk id="6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85" zoomScaleSheetLayoutView="85" zoomScalePageLayoutView="0" workbookViewId="0" topLeftCell="A1">
      <selection activeCell="G2" sqref="G2:H2"/>
    </sheetView>
  </sheetViews>
  <sheetFormatPr defaultColWidth="9.00390625" defaultRowHeight="12.75"/>
  <cols>
    <col min="1" max="1" width="13.00390625" style="87" customWidth="1"/>
    <col min="2" max="2" width="11.75390625" style="87" customWidth="1"/>
    <col min="3" max="3" width="16.875" style="87" customWidth="1"/>
    <col min="4" max="4" width="71.875" style="0" customWidth="1"/>
    <col min="5" max="5" width="7.625" style="0" customWidth="1"/>
    <col min="7" max="7" width="17.125" style="0" customWidth="1"/>
    <col min="8" max="8" width="17.875" style="0" customWidth="1"/>
    <col min="10" max="10" width="17.875" style="0" customWidth="1"/>
  </cols>
  <sheetData>
    <row r="1" spans="1:8" ht="21.75" customHeight="1">
      <c r="A1" s="89"/>
      <c r="B1" s="89"/>
      <c r="C1" s="89"/>
      <c r="D1" s="89"/>
      <c r="E1" s="89"/>
      <c r="F1" s="89"/>
      <c r="G1" s="148" t="s">
        <v>288</v>
      </c>
      <c r="H1" s="148"/>
    </row>
    <row r="2" spans="1:8" ht="21.75" customHeight="1">
      <c r="A2" s="89"/>
      <c r="B2" s="89"/>
      <c r="C2" s="89"/>
      <c r="D2" s="89"/>
      <c r="E2" s="89"/>
      <c r="F2" s="89"/>
      <c r="G2" s="148" t="s">
        <v>275</v>
      </c>
      <c r="H2" s="148"/>
    </row>
    <row r="3" spans="1:8" ht="24.75" customHeight="1">
      <c r="A3" s="149" t="s">
        <v>274</v>
      </c>
      <c r="B3" s="149"/>
      <c r="C3" s="149"/>
      <c r="D3" s="149"/>
      <c r="E3" s="149"/>
      <c r="F3" s="149"/>
      <c r="G3" s="149"/>
      <c r="H3" s="149"/>
    </row>
    <row r="4" ht="6.75" customHeight="1"/>
    <row r="5" spans="1:9" ht="45" customHeight="1">
      <c r="A5" s="99" t="s">
        <v>16</v>
      </c>
      <c r="B5" s="99" t="s">
        <v>258</v>
      </c>
      <c r="C5" s="100" t="s">
        <v>17</v>
      </c>
      <c r="D5" s="101" t="s">
        <v>14</v>
      </c>
      <c r="E5" s="100" t="s">
        <v>18</v>
      </c>
      <c r="F5" s="102" t="s">
        <v>15</v>
      </c>
      <c r="G5" s="100" t="s">
        <v>49</v>
      </c>
      <c r="H5" s="115" t="s">
        <v>277</v>
      </c>
      <c r="I5" s="91"/>
    </row>
    <row r="6" spans="1:12" ht="20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92"/>
      <c r="J6" s="90"/>
      <c r="K6" s="90"/>
      <c r="L6" s="90"/>
    </row>
    <row r="7" spans="1:10" ht="45.75" customHeight="1">
      <c r="A7" s="2" t="s">
        <v>249</v>
      </c>
      <c r="B7" s="2" t="s">
        <v>261</v>
      </c>
      <c r="C7" s="12" t="s">
        <v>272</v>
      </c>
      <c r="D7" s="88" t="s">
        <v>278</v>
      </c>
      <c r="E7" s="78" t="s">
        <v>19</v>
      </c>
      <c r="F7" s="93">
        <v>1090.81</v>
      </c>
      <c r="G7" s="97"/>
      <c r="H7" s="97"/>
      <c r="I7" s="73"/>
      <c r="J7" s="74"/>
    </row>
    <row r="8" spans="1:10" ht="45.75" customHeight="1">
      <c r="A8" s="2" t="s">
        <v>250</v>
      </c>
      <c r="B8" s="2" t="s">
        <v>261</v>
      </c>
      <c r="C8" s="12" t="s">
        <v>272</v>
      </c>
      <c r="D8" s="31" t="s">
        <v>279</v>
      </c>
      <c r="E8" s="2" t="s">
        <v>19</v>
      </c>
      <c r="F8" s="94">
        <v>252</v>
      </c>
      <c r="G8" s="97"/>
      <c r="H8" s="97"/>
      <c r="I8" s="73"/>
      <c r="J8" s="74"/>
    </row>
    <row r="9" spans="1:10" ht="255">
      <c r="A9" s="2" t="s">
        <v>251</v>
      </c>
      <c r="B9" s="2" t="s">
        <v>262</v>
      </c>
      <c r="C9" s="2" t="s">
        <v>22</v>
      </c>
      <c r="D9" s="88" t="s">
        <v>280</v>
      </c>
      <c r="E9" s="78" t="s">
        <v>19</v>
      </c>
      <c r="F9" s="93">
        <v>2113.23</v>
      </c>
      <c r="G9" s="97"/>
      <c r="H9" s="97"/>
      <c r="I9" s="73"/>
      <c r="J9" s="74"/>
    </row>
    <row r="10" spans="1:8" ht="81" customHeight="1">
      <c r="A10" s="2" t="s">
        <v>252</v>
      </c>
      <c r="B10" s="2" t="s">
        <v>262</v>
      </c>
      <c r="C10" s="12" t="s">
        <v>22</v>
      </c>
      <c r="D10" s="110" t="s">
        <v>281</v>
      </c>
      <c r="E10" s="78" t="s">
        <v>19</v>
      </c>
      <c r="F10" s="93">
        <v>2113.23</v>
      </c>
      <c r="G10" s="97"/>
      <c r="H10" s="97"/>
    </row>
    <row r="11" spans="1:8" ht="57" customHeight="1">
      <c r="A11" s="2" t="s">
        <v>254</v>
      </c>
      <c r="B11" s="2" t="s">
        <v>262</v>
      </c>
      <c r="C11" s="12" t="s">
        <v>22</v>
      </c>
      <c r="D11" s="111" t="s">
        <v>282</v>
      </c>
      <c r="E11" s="2" t="s">
        <v>19</v>
      </c>
      <c r="F11" s="112">
        <v>500</v>
      </c>
      <c r="G11" s="97"/>
      <c r="H11" s="97"/>
    </row>
    <row r="12" spans="1:8" ht="66" customHeight="1">
      <c r="A12" s="2" t="s">
        <v>255</v>
      </c>
      <c r="B12" s="2" t="s">
        <v>263</v>
      </c>
      <c r="C12" s="86" t="s">
        <v>24</v>
      </c>
      <c r="D12" s="58" t="s">
        <v>271</v>
      </c>
      <c r="E12" s="78" t="s">
        <v>19</v>
      </c>
      <c r="F12" s="93">
        <v>2113.23</v>
      </c>
      <c r="G12" s="97"/>
      <c r="H12" s="97"/>
    </row>
    <row r="13" spans="1:9" ht="45" customHeight="1">
      <c r="A13" s="99" t="s">
        <v>16</v>
      </c>
      <c r="B13" s="99" t="s">
        <v>258</v>
      </c>
      <c r="C13" s="100" t="s">
        <v>17</v>
      </c>
      <c r="D13" s="101" t="s">
        <v>14</v>
      </c>
      <c r="E13" s="100" t="s">
        <v>18</v>
      </c>
      <c r="F13" s="102" t="s">
        <v>15</v>
      </c>
      <c r="G13" s="100" t="s">
        <v>49</v>
      </c>
      <c r="H13" s="115" t="s">
        <v>277</v>
      </c>
      <c r="I13" s="91"/>
    </row>
    <row r="14" spans="1:12" ht="20.2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92"/>
      <c r="J14" s="90"/>
      <c r="K14" s="90"/>
      <c r="L14" s="90"/>
    </row>
    <row r="15" spans="1:12" ht="90.75" customHeight="1">
      <c r="A15" s="2" t="s">
        <v>256</v>
      </c>
      <c r="B15" s="2" t="s">
        <v>264</v>
      </c>
      <c r="C15" s="2" t="s">
        <v>272</v>
      </c>
      <c r="D15" s="31" t="s">
        <v>270</v>
      </c>
      <c r="E15" s="2" t="s">
        <v>19</v>
      </c>
      <c r="F15" s="94">
        <v>305.38</v>
      </c>
      <c r="G15" s="97"/>
      <c r="H15" s="97"/>
      <c r="I15" s="92"/>
      <c r="J15" s="90"/>
      <c r="K15" s="90"/>
      <c r="L15" s="90"/>
    </row>
    <row r="16" spans="1:8" ht="41.25" customHeight="1">
      <c r="A16" s="2" t="s">
        <v>257</v>
      </c>
      <c r="B16" s="2" t="s">
        <v>265</v>
      </c>
      <c r="C16" s="2" t="s">
        <v>259</v>
      </c>
      <c r="D16" s="31" t="s">
        <v>276</v>
      </c>
      <c r="E16" s="86" t="s">
        <v>247</v>
      </c>
      <c r="F16" s="109">
        <v>5</v>
      </c>
      <c r="G16" s="97"/>
      <c r="H16" s="97"/>
    </row>
    <row r="17" spans="1:8" ht="51.75" customHeight="1">
      <c r="A17" s="2" t="s">
        <v>260</v>
      </c>
      <c r="B17" s="2" t="s">
        <v>265</v>
      </c>
      <c r="C17" s="114" t="s">
        <v>13</v>
      </c>
      <c r="D17" s="111" t="s">
        <v>283</v>
      </c>
      <c r="E17" s="2" t="s">
        <v>20</v>
      </c>
      <c r="F17" s="112">
        <v>30</v>
      </c>
      <c r="G17" s="97"/>
      <c r="H17" s="97"/>
    </row>
    <row r="18" spans="1:8" ht="62.25" customHeight="1">
      <c r="A18" s="2" t="s">
        <v>266</v>
      </c>
      <c r="B18" s="2" t="s">
        <v>262</v>
      </c>
      <c r="C18" s="12" t="s">
        <v>22</v>
      </c>
      <c r="D18" s="111" t="s">
        <v>284</v>
      </c>
      <c r="E18" s="2" t="s">
        <v>19</v>
      </c>
      <c r="F18" s="113">
        <v>111.08</v>
      </c>
      <c r="G18" s="97"/>
      <c r="H18" s="97"/>
    </row>
    <row r="19" spans="1:8" ht="89.25">
      <c r="A19" s="2" t="s">
        <v>267</v>
      </c>
      <c r="B19" s="2" t="s">
        <v>265</v>
      </c>
      <c r="C19" s="114" t="s">
        <v>13</v>
      </c>
      <c r="D19" s="111" t="s">
        <v>285</v>
      </c>
      <c r="E19" s="2" t="s">
        <v>25</v>
      </c>
      <c r="F19" s="112">
        <v>2</v>
      </c>
      <c r="G19" s="97"/>
      <c r="H19" s="97"/>
    </row>
    <row r="20" spans="1:8" ht="39" customHeight="1">
      <c r="A20" s="2" t="s">
        <v>268</v>
      </c>
      <c r="B20" s="16" t="s">
        <v>263</v>
      </c>
      <c r="C20" s="2" t="s">
        <v>273</v>
      </c>
      <c r="D20" s="103" t="s">
        <v>287</v>
      </c>
      <c r="E20" s="2" t="s">
        <v>19</v>
      </c>
      <c r="F20" s="104">
        <v>647</v>
      </c>
      <c r="G20" s="116"/>
      <c r="H20" s="97"/>
    </row>
    <row r="21" spans="1:8" ht="39" thickBot="1">
      <c r="A21" s="2" t="s">
        <v>269</v>
      </c>
      <c r="B21" s="105" t="s">
        <v>263</v>
      </c>
      <c r="C21" s="2" t="s">
        <v>273</v>
      </c>
      <c r="D21" s="106" t="s">
        <v>286</v>
      </c>
      <c r="E21" s="107" t="s">
        <v>19</v>
      </c>
      <c r="F21" s="108">
        <v>882.75</v>
      </c>
      <c r="G21" s="117"/>
      <c r="H21" s="97"/>
    </row>
    <row r="22" spans="1:10" ht="21.75" customHeight="1" thickBot="1">
      <c r="A22" s="150" t="s">
        <v>253</v>
      </c>
      <c r="B22" s="151"/>
      <c r="C22" s="151"/>
      <c r="D22" s="151"/>
      <c r="E22" s="151"/>
      <c r="F22" s="151"/>
      <c r="G22" s="152"/>
      <c r="H22" s="95" t="s">
        <v>26</v>
      </c>
      <c r="I22" s="98" t="s">
        <v>182</v>
      </c>
      <c r="J22" s="96" t="s">
        <v>27</v>
      </c>
    </row>
    <row r="23" spans="1:10" ht="40.5" customHeight="1" thickBot="1">
      <c r="A23" s="153"/>
      <c r="B23" s="154"/>
      <c r="C23" s="154"/>
      <c r="D23" s="154"/>
      <c r="E23" s="154"/>
      <c r="F23" s="154"/>
      <c r="G23" s="155"/>
      <c r="H23" s="119"/>
      <c r="I23" s="118">
        <v>0.23</v>
      </c>
      <c r="J23" s="120"/>
    </row>
  </sheetData>
  <sheetProtection/>
  <mergeCells count="4">
    <mergeCell ref="G1:H1"/>
    <mergeCell ref="G2:H2"/>
    <mergeCell ref="A3:H3"/>
    <mergeCell ref="A22:G23"/>
  </mergeCells>
  <printOptions/>
  <pageMargins left="0.35433070866141736" right="0.1968503937007874" top="0.42" bottom="0.2362204724409449" header="0.1968503937007874" footer="0.1968503937007874"/>
  <pageSetup horizontalDpi="300" verticalDpi="300" orientation="landscape" paperSize="9" scale="75" r:id="rId1"/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Bielsko-Biała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Renata Kraus</cp:lastModifiedBy>
  <cp:lastPrinted>2016-06-08T11:21:20Z</cp:lastPrinted>
  <dcterms:created xsi:type="dcterms:W3CDTF">2001-10-31T06:26:33Z</dcterms:created>
  <dcterms:modified xsi:type="dcterms:W3CDTF">2016-06-09T08:30:35Z</dcterms:modified>
  <cp:category/>
  <cp:version/>
  <cp:contentType/>
  <cp:contentStatus/>
</cp:coreProperties>
</file>